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tte\OneDrive\Documenten\CR Consult\RIO_bedrijfsvoering &amp; Incentives\TOKIO-Optimum model\Handboek\Aangepaste documenten\"/>
    </mc:Choice>
  </mc:AlternateContent>
  <bookViews>
    <workbookView xWindow="0" yWindow="0" windowWidth="20490" windowHeight="7740" firstSheet="8" activeTab="9"/>
  </bookViews>
  <sheets>
    <sheet name="Ontwerpeisen " sheetId="16" r:id="rId1"/>
    <sheet name="Interviewvragen" sheetId="10" r:id="rId2"/>
    <sheet name="Blad4" sheetId="18" state="hidden" r:id="rId3"/>
    <sheet name="Huidige situatie " sheetId="20" r:id="rId4"/>
    <sheet name="Taakherschikking" sheetId="23" r:id="rId5"/>
    <sheet name="Instructie taakherschikking" sheetId="21" r:id="rId6"/>
    <sheet name="Format taakherschikking interne" sheetId="22" r:id="rId7"/>
    <sheet name="Hoofdrichtingen scenario's" sheetId="24" r:id="rId8"/>
    <sheet name="Beoordelen scenario's" sheetId="25" r:id="rId9"/>
    <sheet name="Detail uitwerking scenario's" sheetId="26" r:id="rId10"/>
    <sheet name="Toeslagpercentages" sheetId="28" r:id="rId11"/>
    <sheet name="Stamgegevens" sheetId="29" r:id="rId12"/>
    <sheet name="Blad1" sheetId="15" state="hidden" r:id="rId13"/>
    <sheet name="Ontwerpeisen" sheetId="7" state="hidden" r:id="rId14"/>
  </sheets>
  <externalReferences>
    <externalReference r:id="rId15"/>
  </externalReferences>
  <definedNames>
    <definedName name="_xlnm.Print_Area" localSheetId="3">'Huidige situatie '!$A$1:$BH$50</definedName>
    <definedName name="_xlnm.Print_Area" localSheetId="4">Taakherschikking!$A$5:$J$33</definedName>
    <definedName name="size">[1]Blad1!$A$1:$A$5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A27" i="26" l="1"/>
  <c r="CA26" i="26"/>
  <c r="CA24" i="26"/>
  <c r="BS27" i="26"/>
  <c r="BS26" i="26"/>
  <c r="BS24" i="26"/>
  <c r="AZ27" i="26"/>
  <c r="AZ26" i="26"/>
  <c r="AR27" i="26"/>
  <c r="AR26" i="26"/>
  <c r="AZ24" i="26"/>
  <c r="AR24" i="26"/>
  <c r="CG28" i="26"/>
  <c r="CG29" i="26"/>
  <c r="CG30" i="26"/>
  <c r="CG31" i="26"/>
  <c r="CG32" i="26"/>
  <c r="BY28" i="26"/>
  <c r="BY29" i="26"/>
  <c r="BY30" i="26"/>
  <c r="BY31" i="26"/>
  <c r="BY32" i="26"/>
  <c r="AD28" i="26"/>
  <c r="AE28" i="26"/>
  <c r="BF28" i="26"/>
  <c r="AD29" i="26"/>
  <c r="AE29" i="26"/>
  <c r="BF29" i="26"/>
  <c r="AD30" i="26"/>
  <c r="AE30" i="26"/>
  <c r="BF30" i="26"/>
  <c r="AD31" i="26"/>
  <c r="AE31" i="26"/>
  <c r="BF31" i="26"/>
  <c r="AD32" i="26"/>
  <c r="AE32" i="26"/>
  <c r="BF32" i="26"/>
  <c r="BF12" i="26"/>
  <c r="BF14" i="26"/>
  <c r="BF15" i="26"/>
  <c r="BF6" i="26"/>
  <c r="BF23" i="26"/>
  <c r="V28" i="26"/>
  <c r="W28" i="26"/>
  <c r="AX28" i="26"/>
  <c r="V29" i="26"/>
  <c r="W29" i="26"/>
  <c r="AX29" i="26"/>
  <c r="V30" i="26"/>
  <c r="W30" i="26"/>
  <c r="AX30" i="26"/>
  <c r="V31" i="26"/>
  <c r="W31" i="26"/>
  <c r="AX31" i="26"/>
  <c r="V32" i="26"/>
  <c r="W32" i="26"/>
  <c r="AX32" i="26"/>
  <c r="AX12" i="26"/>
  <c r="AX14" i="26"/>
  <c r="AX15" i="26"/>
  <c r="Q25" i="26"/>
  <c r="AW32" i="26"/>
  <c r="AW31" i="26"/>
  <c r="AW30" i="26"/>
  <c r="AW29" i="26"/>
  <c r="AW28" i="26"/>
  <c r="BE32" i="26"/>
  <c r="BE31" i="26"/>
  <c r="BE30" i="26"/>
  <c r="BE29" i="26"/>
  <c r="BE28" i="26"/>
  <c r="CF32" i="26"/>
  <c r="CF31" i="26"/>
  <c r="CF30" i="26"/>
  <c r="CF29" i="26"/>
  <c r="CF28" i="26"/>
  <c r="CA25" i="26"/>
  <c r="BX32" i="26"/>
  <c r="BX31" i="26"/>
  <c r="BX30" i="26"/>
  <c r="BX29" i="26"/>
  <c r="BX28" i="26"/>
  <c r="BS25" i="26"/>
  <c r="CC32" i="26"/>
  <c r="BU32" i="26"/>
  <c r="CC31" i="26"/>
  <c r="BU31" i="26"/>
  <c r="CC29" i="26"/>
  <c r="BU29" i="26"/>
  <c r="CC28" i="26"/>
  <c r="BU28" i="26"/>
  <c r="BU27" i="26"/>
  <c r="BU26" i="26"/>
  <c r="BU25" i="26"/>
  <c r="BU24" i="26"/>
  <c r="BN24" i="26"/>
  <c r="AZ25" i="26"/>
  <c r="AR25" i="26"/>
  <c r="BB32" i="26"/>
  <c r="AT32" i="26"/>
  <c r="BB31" i="26"/>
  <c r="AT31" i="26"/>
  <c r="BB29" i="26"/>
  <c r="AT29" i="26"/>
  <c r="BB28" i="26"/>
  <c r="AT28" i="26"/>
  <c r="AT27" i="26"/>
  <c r="AT26" i="26"/>
  <c r="AT25" i="26"/>
  <c r="AT24" i="26"/>
  <c r="AM24" i="26"/>
  <c r="AA32" i="26"/>
  <c r="AA31" i="26"/>
  <c r="AA29" i="26"/>
  <c r="AA28" i="26"/>
  <c r="E19" i="28"/>
  <c r="F19" i="28"/>
  <c r="F31" i="28"/>
  <c r="S28" i="26"/>
  <c r="S32" i="26"/>
  <c r="S31" i="26"/>
  <c r="S29" i="26"/>
  <c r="L24" i="26"/>
  <c r="BE15" i="26"/>
  <c r="BE14" i="26"/>
  <c r="BB15" i="26"/>
  <c r="BB14" i="26"/>
  <c r="AT15" i="26"/>
  <c r="AT14" i="26"/>
  <c r="BE12" i="26"/>
  <c r="BB12" i="26"/>
  <c r="AM11" i="26"/>
  <c r="B21" i="28"/>
  <c r="C20" i="28"/>
  <c r="F14" i="28"/>
  <c r="D14" i="28"/>
  <c r="C14" i="28"/>
  <c r="B14" i="28"/>
  <c r="AT12" i="26"/>
  <c r="L12" i="26"/>
  <c r="S27" i="26"/>
  <c r="S26" i="26"/>
  <c r="AA25" i="26"/>
  <c r="S25" i="26"/>
  <c r="S24" i="26"/>
  <c r="E21" i="28"/>
  <c r="F21" i="28"/>
  <c r="F33" i="28"/>
  <c r="AW15" i="26"/>
  <c r="E20" i="28"/>
  <c r="F20" i="28"/>
  <c r="F32" i="28"/>
  <c r="AW14" i="26"/>
  <c r="C21" i="28"/>
  <c r="E27" i="28"/>
  <c r="E25" i="28"/>
  <c r="E26" i="28"/>
  <c r="D20" i="28"/>
  <c r="AM13" i="26"/>
  <c r="E15" i="28"/>
  <c r="F15" i="28"/>
  <c r="AW12" i="26"/>
  <c r="E13" i="28"/>
  <c r="F13" i="28"/>
  <c r="E14" i="28"/>
  <c r="AT10" i="26"/>
  <c r="AT9" i="26"/>
  <c r="BB8" i="26"/>
  <c r="AT8" i="26"/>
  <c r="AR8" i="26"/>
  <c r="AT7" i="26"/>
  <c r="AM7" i="26"/>
  <c r="L14" i="26"/>
  <c r="L13" i="26"/>
  <c r="L11" i="26"/>
  <c r="S10" i="26"/>
  <c r="S9" i="26"/>
  <c r="AA8" i="26"/>
  <c r="S8" i="26"/>
  <c r="Q8" i="26"/>
  <c r="S7" i="26"/>
  <c r="L7" i="26"/>
</calcChain>
</file>

<file path=xl/comments1.xml><?xml version="1.0" encoding="utf-8"?>
<comments xmlns="http://schemas.openxmlformats.org/spreadsheetml/2006/main">
  <authors>
    <author>i.strijbosch</author>
  </authors>
  <commentList>
    <comment ref="C150" authorId="0" shapeId="0">
      <text>
        <r>
          <rPr>
            <b/>
            <sz val="8"/>
            <color indexed="81"/>
            <rFont val="Tahoma"/>
            <family val="2"/>
          </rPr>
          <t>i.strijbosch:</t>
        </r>
        <r>
          <rPr>
            <sz val="8"/>
            <color indexed="81"/>
            <rFont val="Tahoma"/>
            <family val="2"/>
          </rPr>
          <t xml:space="preserve">
bronchoscopieën, drainages</t>
        </r>
      </text>
    </comment>
    <comment ref="C155" authorId="0" shapeId="0">
      <text>
        <r>
          <rPr>
            <b/>
            <sz val="8"/>
            <color indexed="81"/>
            <rFont val="Tahoma"/>
            <family val="2"/>
          </rPr>
          <t>i.strijbosch:</t>
        </r>
        <r>
          <rPr>
            <sz val="8"/>
            <color indexed="81"/>
            <rFont val="Tahoma"/>
            <family val="2"/>
          </rPr>
          <t xml:space="preserve">
Lumbaalpunctie...</t>
        </r>
      </text>
    </comment>
    <comment ref="C160" authorId="0" shapeId="0">
      <text>
        <r>
          <rPr>
            <b/>
            <sz val="8"/>
            <color indexed="81"/>
            <rFont val="Tahoma"/>
            <family val="2"/>
          </rPr>
          <t>i.strijbosch:</t>
        </r>
        <r>
          <rPr>
            <sz val="8"/>
            <color indexed="81"/>
            <rFont val="Tahoma"/>
            <family val="2"/>
          </rPr>
          <t xml:space="preserve">
scopieën</t>
        </r>
      </text>
    </comment>
    <comment ref="C165" authorId="0" shapeId="0">
      <text>
        <r>
          <rPr>
            <b/>
            <sz val="8"/>
            <color indexed="81"/>
            <rFont val="Tahoma"/>
            <family val="2"/>
          </rPr>
          <t>i.strijbosch:</t>
        </r>
        <r>
          <rPr>
            <sz val="8"/>
            <color indexed="81"/>
            <rFont val="Tahoma"/>
            <family val="2"/>
          </rPr>
          <t xml:space="preserve">
Cath-lab, echo's</t>
        </r>
      </text>
    </comment>
    <comment ref="C175" authorId="0" shapeId="0">
      <text>
        <r>
          <rPr>
            <b/>
            <sz val="8"/>
            <color indexed="81"/>
            <rFont val="Tahoma"/>
            <family val="2"/>
          </rPr>
          <t>i.strijbosch:</t>
        </r>
        <r>
          <rPr>
            <sz val="8"/>
            <color indexed="81"/>
            <rFont val="Tahoma"/>
            <family val="2"/>
          </rPr>
          <t xml:space="preserve">
OK</t>
        </r>
      </text>
    </comment>
    <comment ref="C185" authorId="0" shapeId="0">
      <text>
        <r>
          <rPr>
            <b/>
            <sz val="8"/>
            <color indexed="81"/>
            <rFont val="Tahoma"/>
            <family val="2"/>
          </rPr>
          <t>i.strijbosch:</t>
        </r>
        <r>
          <rPr>
            <sz val="8"/>
            <color indexed="81"/>
            <rFont val="Tahoma"/>
            <family val="2"/>
          </rPr>
          <t xml:space="preserve">
OK</t>
        </r>
      </text>
    </comment>
    <comment ref="C190" authorId="0" shapeId="0">
      <text>
        <r>
          <rPr>
            <b/>
            <sz val="8"/>
            <color indexed="81"/>
            <rFont val="Tahoma"/>
            <family val="2"/>
          </rPr>
          <t>i.strijbosch:</t>
        </r>
        <r>
          <rPr>
            <sz val="8"/>
            <color indexed="81"/>
            <rFont val="Tahoma"/>
            <family val="2"/>
          </rPr>
          <t xml:space="preserve">
OK</t>
        </r>
      </text>
    </comment>
    <comment ref="C195" authorId="0" shapeId="0">
      <text>
        <r>
          <rPr>
            <b/>
            <sz val="8"/>
            <color indexed="81"/>
            <rFont val="Tahoma"/>
            <family val="2"/>
          </rPr>
          <t>i.strijbosch:</t>
        </r>
        <r>
          <rPr>
            <sz val="8"/>
            <color indexed="81"/>
            <rFont val="Tahoma"/>
            <family val="2"/>
          </rPr>
          <t xml:space="preserve">
OK, verlossingen</t>
        </r>
      </text>
    </comment>
    <comment ref="C200" authorId="0" shapeId="0">
      <text>
        <r>
          <rPr>
            <b/>
            <sz val="8"/>
            <color indexed="81"/>
            <rFont val="Tahoma"/>
            <family val="2"/>
          </rPr>
          <t>i.strijbosch:</t>
        </r>
        <r>
          <rPr>
            <sz val="8"/>
            <color indexed="81"/>
            <rFont val="Tahoma"/>
            <family val="2"/>
          </rPr>
          <t xml:space="preserve">
OK</t>
        </r>
      </text>
    </comment>
    <comment ref="C205" authorId="0" shapeId="0">
      <text>
        <r>
          <rPr>
            <b/>
            <sz val="8"/>
            <color indexed="81"/>
            <rFont val="Tahoma"/>
            <family val="2"/>
          </rPr>
          <t>i.strijbosch:</t>
        </r>
        <r>
          <rPr>
            <sz val="8"/>
            <color indexed="81"/>
            <rFont val="Tahoma"/>
            <family val="2"/>
          </rPr>
          <t xml:space="preserve">
Voor radiologie zijn dit dus hun hoofdwerkzaamheden: dus het beoordeling &amp; verslaglegging, echo's, angio's etc.</t>
        </r>
      </text>
    </comment>
  </commentList>
</comments>
</file>

<file path=xl/comments2.xml><?xml version="1.0" encoding="utf-8"?>
<comments xmlns="http://schemas.openxmlformats.org/spreadsheetml/2006/main">
  <authors>
    <author>Lotte Rijksen</author>
  </authors>
  <commentList>
    <comment ref="N6"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U6"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AC6"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AO6"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AV6"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BD6"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N23"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U23"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AC23"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AO23"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AV23"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BD23"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BP23"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BW23"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 ref="CE23" authorId="0" shapeId="0">
      <text>
        <r>
          <rPr>
            <b/>
            <sz val="9"/>
            <color indexed="81"/>
            <rFont val="Tahoma"/>
            <charset val="1"/>
          </rPr>
          <t>Lotte Rijksen:</t>
        </r>
        <r>
          <rPr>
            <sz val="9"/>
            <color indexed="81"/>
            <rFont val="Tahoma"/>
            <charset val="1"/>
          </rPr>
          <t xml:space="preserve">
reguliere dagdienst, aanwezigheidsdienst, bereikbaarheidsdienst of onregelmatige dienst</t>
        </r>
      </text>
    </comment>
  </commentList>
</comments>
</file>

<file path=xl/comments3.xml><?xml version="1.0" encoding="utf-8"?>
<comments xmlns="http://schemas.openxmlformats.org/spreadsheetml/2006/main">
  <authors>
    <author>Lotte Rijksen</author>
  </authors>
  <commentList>
    <comment ref="A4" authorId="0" shapeId="0">
      <text>
        <r>
          <rPr>
            <sz val="9"/>
            <color indexed="81"/>
            <rFont val="Tahoma"/>
            <family val="2"/>
          </rPr>
          <t>De bruto tijd per fte in uren (wekelijks). In het arbeidscontract is de bruto arbeidsduur van een medewerker vastgelegd. Over de arbeidsduur en werktijden voor medisch specialisten in de cao UMC (artikel 15.6) wordt verschillend gedacht over over de in te roosteren arbeidsduur: wordt uitgegaan van 40 of 48 uur.
De Federatie Medisch Specialisten hanteert:
- 40 ingeroosterde uren uitlopend tot 48 uur, dit betreft uren gedurende de dagdienst.
- 55 uur inclusief de dienst (aanwezigheidsdienst en werkelijk gewerkte uren tijdens bereikbaarheidsdienst).
Vanwege de twee verschillende arbeidsduren per fte (apart voor de dagdienst en voor de ANW-dienst) voor eenzelfde functionaris, is het voor de berekening van de benodigde FTE meer correct om de betreffende functionaris tweemaal in te voeren:
1. Medisch specialist voor dagdienst: hier vul je het bruto uren per fte in dat geldt zonder diensten. Alle werkzaamheden gedurende de dagdienst worden onder deze functionaris ingevuld.
2. Medisch specialist voor ANW dienst: hier vul je het aantal uren per fte in dat ingezet kan worden voor de dienst (de FMS hanteert hiervoor het volgende: ingeroosterd zijn 40 uur, uitlopend tot 48 uur. Dat is 55-48=7 uur per week beschikbaar voor de dienst. In dit geval vult u dus 7 uur per week in). De werkelijk gewerkte uren tijdens de werkzaamheden gedurende de ANW worden onder deze functionaris ingevuld.</t>
        </r>
      </text>
    </comment>
    <comment ref="A5" authorId="0" shapeId="0">
      <text>
        <r>
          <rPr>
            <sz val="9"/>
            <color indexed="81"/>
            <rFont val="Tahoma"/>
            <family val="2"/>
          </rPr>
          <t xml:space="preserve">De kosten per netto uur, toegerekend aan de betreffende functionaris. Netto uren zijn de werkelijk gewerkte uren van de functionaris (dus exclusief vakantie, PLB etc.). Indien het uurtarief gerekend is op basis van een (bruto) jaarurensystematiek, reken dit om naar netto-uren. </t>
        </r>
      </text>
    </comment>
    <comment ref="A7" authorId="0" shapeId="0">
      <text>
        <r>
          <rPr>
            <sz val="9"/>
            <color indexed="81"/>
            <rFont val="Tahoma"/>
            <family val="2"/>
          </rPr>
          <t>% van de kosten van de betreffende functionaris dat gefinancierd wordt door het MSB (indien van toepassing), afkomstig uit de bekostigingsafspraken tussen het MSB en het ziekenhuis. Indien niet van toepassing, vul dan 0% in.</t>
        </r>
      </text>
    </comment>
    <comment ref="A11" authorId="0" shapeId="0">
      <text>
        <r>
          <rPr>
            <sz val="9"/>
            <color indexed="81"/>
            <rFont val="Tahoma"/>
            <family val="2"/>
          </rPr>
          <t>De toeslag is een toeslag die medewerkers in de zorg ontvangen voor hun onregelmatige diensten. Sommige functionarissen, zoals arts-assistenten, krijgen een toeslag per werkelijk gewerkt uur buiten kantoortijden. Andere functietypen, zoals bijvoorbeeld een medisch specialist in loondienst, krijgen een algemene toeslag per maand, ongeacht het aantal daadwerkelijk gewerkte uren buiten kantoortijden (een vooraf afgesproken percentage). Geef hier aan wat van toepassing is</t>
        </r>
      </text>
    </comment>
    <comment ref="A12" authorId="0" shapeId="0">
      <text>
        <r>
          <rPr>
            <sz val="9"/>
            <color indexed="81"/>
            <rFont val="Tahoma"/>
            <family val="2"/>
          </rPr>
          <t>Toeslag is een toeslag die medewerkers in de zorg ontvangen voor hun onregelmatige diensten. Sommige functionarissen, zoals arts-assistenten, krijgen een toeslag per werkelijk gewerkt uur buiten kantoortijden. Andere functietypen, zoals bijvoorbeeld een medisch specialist in loondienst, krijgen een algemene toeslag per maand, ongeacht het aantal daadwerkelijk gewerkte uren buiten kantoortijden (een vooraf afgesproken percentage). Geef hier aan wat van toepasssing is.</t>
        </r>
      </text>
    </comment>
    <comment ref="A16" authorId="0" shapeId="0">
      <text>
        <r>
          <rPr>
            <sz val="9"/>
            <color indexed="81"/>
            <rFont val="Tahoma"/>
            <family val="2"/>
          </rPr>
          <t>Iedereen met een arbeidsovereenkomst heeft een wettelijk recht op vakantiedagen. Hier is het van belang het aantal vakantiedagen en vrije feestdagen om te rekenen naar een percentage van het bruto arbeidscontract.</t>
        </r>
      </text>
    </comment>
    <comment ref="A17" authorId="0" shapeId="0">
      <text>
        <r>
          <rPr>
            <sz val="9"/>
            <color indexed="81"/>
            <rFont val="Tahoma"/>
            <family val="2"/>
          </rPr>
          <t xml:space="preserve">Ziekteverzuim betekent dat een werknemer als gevolg van ziekte zijn arbeidsovereenkomst niet nakomt. Er is sprake van ziekteverzuim als een persoon een aantoonbare ziekte of gebrek heeft én daardoor ongeschikt is voor de uitvoering van het werk.
Het ziekteverzuim in Nederland omvat zowel werkgebonden ziekteverzuim (bijvoorbeeld rugklachten door het tillen van zware lasten op het werk) als niet-werkgebonden ziekteverzuim (bijvoorbeeld door sportletsels). 
Het verzuim start op de dag dat de werknemer zich ziek meldt en duurt voort tot de dag van volledig herstel of tot 104 weken daarna. Zwangerschaps- en bevallingsverlof tellen niet mee als ziekteverzuim. 
Het gemiddelde ziekteverzuim in Nederland in 2016 is 3,5%. In de gezondheidszorg is dit percentage wat hoger. Het gemiddelde ziekteverzuim in deze sector is 4,6%. </t>
        </r>
      </text>
    </comment>
    <comment ref="A18" authorId="0" shapeId="0">
      <text>
        <r>
          <rPr>
            <sz val="9"/>
            <color indexed="81"/>
            <rFont val="Tahoma"/>
            <family val="2"/>
          </rPr>
          <t>Het percentage dat de betreffende functionaris besteedt aan scholing die NIET plaatsvindt binnen de door u opgegeven werkzaamheden.</t>
        </r>
      </text>
    </comment>
    <comment ref="A19" authorId="0" shapeId="0">
      <text>
        <r>
          <rPr>
            <sz val="9"/>
            <color indexed="81"/>
            <rFont val="Tahoma"/>
            <family val="2"/>
          </rPr>
          <t>Het percentage dat de betreffende functionaris besteedt aan interne overlegstructuren die niet binnen de door u opgegeven werkzaamheden vallen. </t>
        </r>
      </text>
    </comment>
    <comment ref="A20" authorId="0" shapeId="0">
      <text>
        <r>
          <rPr>
            <sz val="9"/>
            <color indexed="81"/>
            <rFont val="Tahoma"/>
            <family val="2"/>
          </rPr>
          <t xml:space="preserve">Het percentage uitval door andere redenen.
Bijvoorbeeld; PLB-uren. </t>
        </r>
      </text>
    </comment>
  </commentList>
</comments>
</file>

<file path=xl/sharedStrings.xml><?xml version="1.0" encoding="utf-8"?>
<sst xmlns="http://schemas.openxmlformats.org/spreadsheetml/2006/main" count="1745" uniqueCount="421">
  <si>
    <t xml:space="preserve">Poli </t>
  </si>
  <si>
    <t>Zaal</t>
  </si>
  <si>
    <t>Consulten</t>
  </si>
  <si>
    <t>SEH</t>
  </si>
  <si>
    <t>IC</t>
  </si>
  <si>
    <t>SEH verwezen</t>
  </si>
  <si>
    <t>welke functionaris kan dit uitvoeren?</t>
  </si>
  <si>
    <t>ZHA</t>
  </si>
  <si>
    <t>AIOS ZHA</t>
  </si>
  <si>
    <t>AIOS SEH</t>
  </si>
  <si>
    <t>ANIOS SEH</t>
  </si>
  <si>
    <t>Opmerking</t>
  </si>
  <si>
    <t>Scribe</t>
  </si>
  <si>
    <t>Regie verpleegkundige</t>
  </si>
  <si>
    <t>AA pool</t>
  </si>
  <si>
    <t>Opleiding</t>
  </si>
  <si>
    <t xml:space="preserve">Naam eenheid: </t>
  </si>
  <si>
    <t>Overdracht</t>
  </si>
  <si>
    <t>Werkzaamheden</t>
  </si>
  <si>
    <t>Specialisme</t>
  </si>
  <si>
    <t>Categorie werkzaamheden</t>
  </si>
  <si>
    <t>Specifieke werkzaamheden</t>
  </si>
  <si>
    <t>Specialisme a</t>
  </si>
  <si>
    <t>Specialisme c</t>
  </si>
  <si>
    <t>AIOS specialisme a</t>
  </si>
  <si>
    <t>Specialisme b</t>
  </si>
  <si>
    <t>MS specialisme b</t>
  </si>
  <si>
    <t>MS specialisme c</t>
  </si>
  <si>
    <t>MS specialisme d</t>
  </si>
  <si>
    <t>AIOS specialisme c</t>
  </si>
  <si>
    <t>ANIOS specialisme b</t>
  </si>
  <si>
    <t>MS specialisme a</t>
  </si>
  <si>
    <t>ANIOS specialisme c</t>
  </si>
  <si>
    <t>Huidig uitvoerend functionaris</t>
  </si>
  <si>
    <t xml:space="preserve">Legenda: </t>
  </si>
  <si>
    <t xml:space="preserve">duur dagdienst </t>
  </si>
  <si>
    <t>Duur ANW-dienst</t>
  </si>
  <si>
    <t>Algemene vragen geïnterviewde:</t>
  </si>
  <si>
    <t>Functie/differentiatie?</t>
  </si>
  <si>
    <t>Waar is de administratieve last het hoogst? Waar bestaat die administratieve last uit (medisch inhoudelijke dossiervoering of logistieke regeldingen?)</t>
  </si>
  <si>
    <t>Naam?</t>
  </si>
  <si>
    <t>Wat is de huidige formatie van afdeling (ingedeeld naar zorgprofessionals)?</t>
  </si>
  <si>
    <t>Indeling naar deelspecialismen</t>
  </si>
  <si>
    <t>Welke differentiaties zijn er binnen een deelspecialisme?</t>
  </si>
  <si>
    <t>Is er een dienstlijst beschikbaar?</t>
  </si>
  <si>
    <t>Roostering</t>
  </si>
  <si>
    <t>Hoe ziet het proces van roostering eruit?</t>
  </si>
  <si>
    <t>Hoe ziet de huidige dagdienst eruit? Welke werkplekken (per tijdseenheid) zijn er te onderscheiden en door welke professional worden deze uitgevoerd?</t>
  </si>
  <si>
    <t>Hoe ziet de huidige avonddienst eruit? Welke werkplekken (per tijdseenheid) zijn er te onderscheiden en door welke professional worden deze uitgevoerd?</t>
  </si>
  <si>
    <t>Hoe ziet de huidige nachtdienst eruit? Welke werkplekken (per tijdseenheid) zijn er te onderscheiden en door welke professional worden deze uitgevoerd?</t>
  </si>
  <si>
    <t>Hoe ziet de huidige weekenddienst eruit? Welke werkplekken (per tijdseenheid) zijn er te onderscheiden en door welke professional worden deze uitgevoerd?</t>
  </si>
  <si>
    <t>Wat zijn de knelpunten en pluspunten (logistiek) van de huidige werkwijze van het plannen van een het dag rooster?</t>
  </si>
  <si>
    <t>Welke eisen stelt wet- en regelgeving aan uw kwaliteit van zorg?</t>
  </si>
  <si>
    <t>Waar wilt u zelf dat de kwaliteit van zorg minimaal aan voldoet? Kunt u hiervan voorbeelden geven?</t>
  </si>
  <si>
    <t>Voldoet de zorg nu aan de eisen die wet- en regelgeving stelt?</t>
  </si>
  <si>
    <t>Voldoet de zorg nu aan de kwaliteitseisen die u zelf zou willen stellen?</t>
  </si>
  <si>
    <t>Kwaliteitseisen</t>
  </si>
  <si>
    <t>Kunt u een korte opsomming geven van de werkzaamheden die gedurende normale werkdag plaatsvinden?</t>
  </si>
  <si>
    <t xml:space="preserve">Kunt u aangeven hoe de verdeling over de verschillende werkzaamheden binnen de dienst is (voor avond/nacht en weekend)? 0-100% verdeling maken. </t>
  </si>
  <si>
    <t>Worden de werkzaamheden op de dag/avond/nacht/weekend in de huidige situatie voldoende goed uitgevoerd? Zo nee, waar ligt dit aan?</t>
  </si>
  <si>
    <t>Kunt u een korte opsomming geven van de werkzaamheden die gedurende de weekenden plaatsvinden?</t>
  </si>
  <si>
    <t>Zijn er specifieke tijden dat de druk (te) hoog is? Kunt u aangeven waardoor dit veroorzaakt wordt?</t>
  </si>
  <si>
    <t>Welke werkzaamheid komt als eerste onder druk te staan? Welke afspraken rondom prioriteiten hebben jullie gemaakt?</t>
  </si>
  <si>
    <t xml:space="preserve">Zijn de differentiaties binnen een specialisme in algemene zin voor elkaar uitwisselbaar in de dienst? </t>
  </si>
  <si>
    <t>Ideale wereld</t>
  </si>
  <si>
    <t xml:space="preserve">Kunt u per activiteit aangeven welke zorgprofessionals deze activiteit allemaal zouden kunnen uitvoeren? Denk aan taakherschikking (verticaal en horizontaal) in de ruimste zin. </t>
  </si>
  <si>
    <t>Graag prioriteren op welke zorgprofessionals deze werkzaamheden het beste uitvoeren.</t>
  </si>
  <si>
    <t>Kunt u per combinatie / activiteit aangeven welke minimale scholing/kwalificaties deze functionaris nodig heeft (denk aan ATLS etc)?</t>
  </si>
  <si>
    <t>Kunt u per combinatie functionaris/activiteit aangeven of u voldoet aan de kwaliteitseisen zoals u deze in vraag 18 en 19 heeft vastgesteld?</t>
  </si>
  <si>
    <t>Wat is het effect op productie hiervan?</t>
  </si>
  <si>
    <t>Ontwerpeisen</t>
  </si>
  <si>
    <t>Patientenzorg</t>
  </si>
  <si>
    <t>Wet- en regelgeving</t>
  </si>
  <si>
    <t>Kaderbesluit</t>
  </si>
  <si>
    <t>Opleidingseis 1</t>
  </si>
  <si>
    <t>Specifiek besluit</t>
  </si>
  <si>
    <t>Lokaal opleidingsplan</t>
  </si>
  <si>
    <t>Algemeen</t>
  </si>
  <si>
    <t>Eis aan kwaliteit van zorg 1</t>
  </si>
  <si>
    <t>Eis aan kwaliteit van zorg 2</t>
  </si>
  <si>
    <t>Eis aan kwaliteit van zorg 4</t>
  </si>
  <si>
    <t>Eis aan kwaliteit van zorg 5</t>
  </si>
  <si>
    <t>Opleidingseis 2</t>
  </si>
  <si>
    <t>Opleidingseis 3</t>
  </si>
  <si>
    <t>Opleidingseis 4</t>
  </si>
  <si>
    <t>Opleidingseis 5</t>
  </si>
  <si>
    <t>procent</t>
  </si>
  <si>
    <t>Intrinsieke wens kwaliteit van zorg</t>
  </si>
  <si>
    <t>Eis aan kwaliteit van zorg 3</t>
  </si>
  <si>
    <t>MS specialisme x</t>
  </si>
  <si>
    <t>AIOS specialisme b</t>
  </si>
  <si>
    <t>AIOS specialisme d</t>
  </si>
  <si>
    <t>AIOS specialisme x</t>
  </si>
  <si>
    <t>ANIOS specialisme a</t>
  </si>
  <si>
    <t>ANIOS specialisme d</t>
  </si>
  <si>
    <t>ANIOS specialisme x</t>
  </si>
  <si>
    <t>PA specialisme a</t>
  </si>
  <si>
    <t>PA specialisme b</t>
  </si>
  <si>
    <t>PA specialisme c</t>
  </si>
  <si>
    <t>PA specialisme d</t>
  </si>
  <si>
    <t>PA specialisme x</t>
  </si>
  <si>
    <t>VS specialisme a</t>
  </si>
  <si>
    <t>VS specialisme b</t>
  </si>
  <si>
    <t>VS specialisme c</t>
  </si>
  <si>
    <t>VS specialisme d</t>
  </si>
  <si>
    <t>VS specialisme x</t>
  </si>
  <si>
    <t>co-assistent</t>
  </si>
  <si>
    <t>weekend</t>
  </si>
  <si>
    <t>Mits de bereikbaarheidsdiensten idem ingeregeld zijn als huidig.</t>
  </si>
  <si>
    <t>AA</t>
  </si>
  <si>
    <t>Nacht</t>
  </si>
  <si>
    <t>Avond</t>
  </si>
  <si>
    <t>SEH-arts</t>
  </si>
  <si>
    <t>De VS wordt smal opgeleid en dus kan alleen specialisme specifiek worden ingezet. Niet geschikt om in ANW diensten, ongeprotocoleerde zorg uit te voeren.</t>
  </si>
  <si>
    <t>Huidige kwaliteit van zorg</t>
  </si>
  <si>
    <t>Wat gaat er op dit moment goed binnen de huidige geleverde zorg binnen uw afdeling? Waar bent u trots op?</t>
  </si>
  <si>
    <t>Globale schets van huidige inrichting van patientenzorg</t>
  </si>
  <si>
    <t>Is er binnen uw ziekenhuis een medische vervolgopleiding tot uw specialisme?</t>
  </si>
  <si>
    <t xml:space="preserve">Hoe is momenteel globaal de patientenzorg ingericht? </t>
  </si>
  <si>
    <t>Hoe is de dagdienst ingericht (enkel welke functionarissen, details nog niet belangrijk)?</t>
  </si>
  <si>
    <t>Hoe is de avond- weekend- en nachtdienst ingericht (enkel welke functionarissen, details nog niet belangrijk)?</t>
  </si>
  <si>
    <t>a</t>
  </si>
  <si>
    <t>b</t>
  </si>
  <si>
    <t>Wat gaat er momenteel niet goed binnen de huidige geleverde zorg op uw eigen afdeling? Waar krijgt u buikpijn van? Wat zijn knelpunten binnen de primaire patientenzorg op uw afdeling?</t>
  </si>
  <si>
    <t xml:space="preserve">Wat gaat er momenteel niet goed binnen de huidige geleverde zorg elders dan op uw afdeling, maar waarvan u hinder ondervindt? </t>
  </si>
  <si>
    <t>Is er lateralisatie van zorg te verwachten in de (nabije) toekomst?</t>
  </si>
  <si>
    <t>Verschuiving van zorg</t>
  </si>
  <si>
    <t>Welke verschuiving in zorg zijn er de komende tijd te verwachten?</t>
  </si>
  <si>
    <r>
      <t xml:space="preserve">Interviewvragen eerste gesprek; </t>
    </r>
    <r>
      <rPr>
        <b/>
        <sz val="11"/>
        <color theme="1"/>
        <rFont val="Calibri"/>
        <family val="2"/>
        <scheme val="minor"/>
      </rPr>
      <t>kwaliteit van zorg</t>
    </r>
  </si>
  <si>
    <r>
      <t xml:space="preserve">Interviewvragen tweede gesprek; </t>
    </r>
    <r>
      <rPr>
        <b/>
        <sz val="11"/>
        <color theme="1"/>
        <rFont val="Calibri"/>
        <family val="2"/>
        <scheme val="minor"/>
      </rPr>
      <t>roostering</t>
    </r>
  </si>
  <si>
    <t>Kunt u een korte opsomming geven van de werkzaamheden die gedurende de avond en nacht plaatsvinden?</t>
  </si>
  <si>
    <t>Stel u krijgt de opdracht om de zorg van uw adfeling opnieuw in te richten: hoe ziet uw ideale inrichting van uw patientenzorg er dan uit?</t>
  </si>
  <si>
    <t>Wat voor een typedienst betreft dit? Een aanwezigheidsdienst, een bereikbaarheidsdient of een onregelmatieg dienst?</t>
  </si>
  <si>
    <t>In het geval van een bereikbaarheidsdienst, hoeveel werkelijk gewerkte uren worden er binnen deze dienst gemaakt?</t>
  </si>
  <si>
    <t xml:space="preserve">b </t>
  </si>
  <si>
    <t>Formatie eenheid</t>
  </si>
  <si>
    <r>
      <t xml:space="preserve">Interviewvragen tweede gesprek; </t>
    </r>
    <r>
      <rPr>
        <b/>
        <sz val="11"/>
        <color theme="1"/>
        <rFont val="Calibri"/>
        <family val="2"/>
        <scheme val="minor"/>
      </rPr>
      <t>roostering (voor invulformat zie tabblad 'huidige situatie'</t>
    </r>
  </si>
  <si>
    <t>Dagen van de week</t>
  </si>
  <si>
    <t>Type dienst</t>
  </si>
  <si>
    <t>aantal personen</t>
  </si>
  <si>
    <t>ma t/m vrij</t>
  </si>
  <si>
    <t>regulier</t>
  </si>
  <si>
    <t>Ma, woe en vrij</t>
  </si>
  <si>
    <t>AA specialisme a (AIOS of ANIOS)</t>
  </si>
  <si>
    <t>AA specialisme a</t>
  </si>
  <si>
    <t xml:space="preserve">ma t/m vrij </t>
  </si>
  <si>
    <t>onregelmatige dienst</t>
  </si>
  <si>
    <t xml:space="preserve">zat en zon </t>
  </si>
  <si>
    <t>zat en zon</t>
  </si>
  <si>
    <t>Maandag t/m vrijdag</t>
  </si>
  <si>
    <t>Weekend</t>
  </si>
  <si>
    <t>STAP 1: Scoor activiteiten</t>
  </si>
  <si>
    <t>Score per activiteit (linker kolom) of genoemde functionaris (bovenste rij) deze taken kan overnemen van de a(n)ios</t>
  </si>
  <si>
    <t>Dit kan door scrolldown menu of invoeren van nr. 1 t/m 4</t>
  </si>
  <si>
    <t xml:space="preserve">Hier is te zien welke functionaris de werkzaamheden in de huidige situatie uitvoert. </t>
  </si>
  <si>
    <t>Kan werkzaamheden niet uitvoeren</t>
  </si>
  <si>
    <t>Kan werkzaamheden wel uitvoeren</t>
  </si>
  <si>
    <t>Kan werkzaamheden uitvoeren mits/onder voorwaarden</t>
  </si>
  <si>
    <t>Kan werkzaamheden niet uitvoeren maar biedt ondersteuning aan</t>
  </si>
  <si>
    <t>STAP 2: Toevoegen van opmerkingen</t>
  </si>
  <si>
    <t>In de kolom opmerkingen, indien gewenst opmerkingen toevoegen</t>
  </si>
  <si>
    <t>Voorbeelden opmerkingen uit demo-eenheid</t>
  </si>
  <si>
    <t>-</t>
  </si>
  <si>
    <t>Eerste beoordeling patient kan door MS gedaan worden.</t>
  </si>
  <si>
    <t>Mits eerst inwerkperiode achter de rug.</t>
  </si>
  <si>
    <t xml:space="preserve"> De PA wordt smal opgeleid en dus kan alleen specialisme specifiek worden ingezet. Niet geschikt om in ANW diensten, ongeprotocoleerde zorg uit te voeren.</t>
  </si>
  <si>
    <t xml:space="preserve"> Regie verpleegkundige kan eigenstandig prioritering doen. Verlicht dus alleen maar werk, kan niet zelfstandig werkzaamheid uitvoeren</t>
  </si>
  <si>
    <t>Taakherziening Matrix</t>
  </si>
  <si>
    <t>Specialisme X</t>
  </si>
  <si>
    <t>Overige functies</t>
  </si>
  <si>
    <t>Longarts</t>
  </si>
  <si>
    <t>Neuroloog</t>
  </si>
  <si>
    <t>MDL-arts</t>
  </si>
  <si>
    <t>Cardioloog</t>
  </si>
  <si>
    <t>Internist</t>
  </si>
  <si>
    <t>Kinderarts</t>
  </si>
  <si>
    <t>Traumachirurg</t>
  </si>
  <si>
    <t>GE/Vaatchirurg</t>
  </si>
  <si>
    <t>Orthopeed</t>
  </si>
  <si>
    <t>Uroloog</t>
  </si>
  <si>
    <t>Gynaecoloog</t>
  </si>
  <si>
    <t>Anesthesioloog</t>
  </si>
  <si>
    <t>Radioloog</t>
  </si>
  <si>
    <t>ZKH-arts</t>
  </si>
  <si>
    <t>Opmerkingen</t>
  </si>
  <si>
    <t>ANIOS beschouwend</t>
  </si>
  <si>
    <t>ANIOS snijdend</t>
  </si>
  <si>
    <t>AIOS long</t>
  </si>
  <si>
    <t>ANIOS long</t>
  </si>
  <si>
    <t>AIOS neuro</t>
  </si>
  <si>
    <t>ANIOS neuro</t>
  </si>
  <si>
    <t>AIOS MDL</t>
  </si>
  <si>
    <t>ANIOS MDL</t>
  </si>
  <si>
    <t>AIOS cardio</t>
  </si>
  <si>
    <t>ANIOS cardio</t>
  </si>
  <si>
    <t>AIOS interne</t>
  </si>
  <si>
    <t>ANIOS interne</t>
  </si>
  <si>
    <t>AIOS kinder</t>
  </si>
  <si>
    <t>ANIOS kinder</t>
  </si>
  <si>
    <t>AIOS heelkunde</t>
  </si>
  <si>
    <t>ANIOS heelkunde</t>
  </si>
  <si>
    <t>AIOS orthopedie</t>
  </si>
  <si>
    <t>ANIOS orthopedie</t>
  </si>
  <si>
    <t>AIOS urologie</t>
  </si>
  <si>
    <t>ANIOS urologie</t>
  </si>
  <si>
    <t>AIOS gyn</t>
  </si>
  <si>
    <t>ANIOS gyn</t>
  </si>
  <si>
    <t>AIOS anesthesie</t>
  </si>
  <si>
    <t>ANIOS anesthesie</t>
  </si>
  <si>
    <t>AIOS radiologie</t>
  </si>
  <si>
    <t>HAIOS (SEH)</t>
  </si>
  <si>
    <t>AIOS ZKH</t>
  </si>
  <si>
    <r>
      <t>Verpleegkundig specialist</t>
    </r>
    <r>
      <rPr>
        <sz val="10"/>
        <color rgb="FFFF0000"/>
        <rFont val="Arial"/>
        <family val="2"/>
      </rPr>
      <t xml:space="preserve"> (eigen specialisme)</t>
    </r>
  </si>
  <si>
    <r>
      <t xml:space="preserve">Physician assistant </t>
    </r>
    <r>
      <rPr>
        <sz val="10"/>
        <color rgb="FFFF0000"/>
        <rFont val="Arial"/>
        <family val="2"/>
      </rPr>
      <t>(eigen specialisme)</t>
    </r>
  </si>
  <si>
    <t>Regie VPK (beschouwend)</t>
  </si>
  <si>
    <t>Regie VPK (snijdend)</t>
  </si>
  <si>
    <t xml:space="preserve">Verloskundige </t>
  </si>
  <si>
    <r>
      <t>Verpleegkundig endoscopist</t>
    </r>
    <r>
      <rPr>
        <sz val="10"/>
        <color rgb="FFFF0000"/>
        <rFont val="Arial"/>
        <family val="2"/>
      </rPr>
      <t xml:space="preserve"> </t>
    </r>
  </si>
  <si>
    <t>Echolaborant</t>
  </si>
  <si>
    <t>Long</t>
  </si>
  <si>
    <t>Dag</t>
  </si>
  <si>
    <t>AA long</t>
  </si>
  <si>
    <t>Neuro</t>
  </si>
  <si>
    <t>MDL</t>
  </si>
  <si>
    <t>Cardio</t>
  </si>
  <si>
    <t>Interne</t>
  </si>
  <si>
    <t>Kinder</t>
  </si>
  <si>
    <t>AA kinder</t>
  </si>
  <si>
    <t>Traumachir</t>
  </si>
  <si>
    <t>AA chir</t>
  </si>
  <si>
    <t>GE/Vaatchir</t>
  </si>
  <si>
    <t>Orthopedie</t>
  </si>
  <si>
    <t>AIOS ortho</t>
  </si>
  <si>
    <t>Urologie</t>
  </si>
  <si>
    <t>AA uro / VS uro</t>
  </si>
  <si>
    <t>Gyn/verlos</t>
  </si>
  <si>
    <t>AA gyn</t>
  </si>
  <si>
    <t>Anesthesie</t>
  </si>
  <si>
    <t>AA anes</t>
  </si>
  <si>
    <t xml:space="preserve">Zaal </t>
  </si>
  <si>
    <t>AA neuro</t>
  </si>
  <si>
    <t>AIOS MDL / MDL-arts</t>
  </si>
  <si>
    <t xml:space="preserve">AIOS MDL </t>
  </si>
  <si>
    <t>AA cardio</t>
  </si>
  <si>
    <t>AA interne</t>
  </si>
  <si>
    <t>AA kinder / VS kinder</t>
  </si>
  <si>
    <t>ANIOS chir</t>
  </si>
  <si>
    <t>AA ortho</t>
  </si>
  <si>
    <t>ANIOS uro</t>
  </si>
  <si>
    <t>AA uro</t>
  </si>
  <si>
    <t xml:space="preserve">Consulten </t>
  </si>
  <si>
    <t>geen consulten</t>
  </si>
  <si>
    <t>uroloog</t>
  </si>
  <si>
    <t xml:space="preserve">Interventies / Verrichtingen </t>
  </si>
  <si>
    <t>A(N)IOS poule long</t>
  </si>
  <si>
    <t>AIOS MDL/verpleegk endoscopist</t>
  </si>
  <si>
    <t>AIOS chir</t>
  </si>
  <si>
    <t>orthopeed</t>
  </si>
  <si>
    <t>niet</t>
  </si>
  <si>
    <t>Radiologie</t>
  </si>
  <si>
    <t>AA radio</t>
  </si>
  <si>
    <t xml:space="preserve">SEH verwezen </t>
  </si>
  <si>
    <t>AA kinder (beschouwend)</t>
  </si>
  <si>
    <t xml:space="preserve">SEH onverwezen </t>
  </si>
  <si>
    <t>SEH arts / AA SEH</t>
  </si>
  <si>
    <t>AA SEH</t>
  </si>
  <si>
    <t>1</t>
  </si>
  <si>
    <t>2</t>
  </si>
  <si>
    <t>3</t>
  </si>
  <si>
    <t>4</t>
  </si>
  <si>
    <t>Kan werkzaamheid niet uitvoeren</t>
  </si>
  <si>
    <t>Kan werkzaamheid wel uitvoeren</t>
  </si>
  <si>
    <t>Kan werkzaamheid uitvoeren mits / onder voorwaarde</t>
  </si>
  <si>
    <t>Kan werkzaamheid niet uitvoeren maar biedt ondersteuning aan</t>
  </si>
  <si>
    <t>Hoofdrichting 1: MS</t>
  </si>
  <si>
    <t>Hoofdrichting 2: AA</t>
  </si>
  <si>
    <t xml:space="preserve">a. </t>
  </si>
  <si>
    <t xml:space="preserve">b. </t>
  </si>
  <si>
    <t>c.</t>
  </si>
  <si>
    <t xml:space="preserve">d. </t>
  </si>
  <si>
    <t xml:space="preserve">e. </t>
  </si>
  <si>
    <t xml:space="preserve">c. </t>
  </si>
  <si>
    <t>a.</t>
  </si>
  <si>
    <t>ZHA (zaal en consulten) + SEH arts (spoedeisende hulp)</t>
  </si>
  <si>
    <t>AIOS ZHA (zaal en consulten) + SEH arts (spoedeisende hulp)</t>
  </si>
  <si>
    <t>AIOS ZHA (zaal en consulten) + AIOS SEH arts (spoedeisende hulp)</t>
  </si>
  <si>
    <t>d.</t>
  </si>
  <si>
    <t>e.</t>
  </si>
  <si>
    <t>f.</t>
  </si>
  <si>
    <t>g.</t>
  </si>
  <si>
    <t>ZHA (zaal en consulten) + poule arts-assistenten (AIOS / ANIOS) van het specialisme a en b (spoedeisende hulp).</t>
  </si>
  <si>
    <t>ZHA (zaal en consulten) + poule ANIOS van het specialisme a en b (spoedeisende hulp)</t>
  </si>
  <si>
    <t>AIOS ZHA (zaal en consulten) + poule arts-assistenten (AIOS / ANIOS) van het specialisme a en b (spoedeisende hulp).</t>
  </si>
  <si>
    <t>AIOS ZHA (zaal en consulten) + poule ANIOS van het specialisme a en b (spoedeisende hulp)</t>
  </si>
  <si>
    <t>Medisch specialist specialisme a in de voorwacht (zaal, consulten en SEH)</t>
  </si>
  <si>
    <t>Poule arts-assistenten (AIOS / ANIOS) van het specialisme a (zaal, consulten en SEH). Dit is de huidige situatie, bij een afnemend aantal AIOS worden er evenredig ANIOS aan toegevoegd</t>
  </si>
  <si>
    <t xml:space="preserve">Poule arts-assistenten (AIOS / ANIOS) van het specialisme a en b (zaal, consulten en SEH). </t>
  </si>
  <si>
    <t>ANIOS van het specialisme a (zaal, consulten en SEH)</t>
  </si>
  <si>
    <t>ANIOS van het specialisme b (zaal, consulten en SEH)</t>
  </si>
  <si>
    <t>Poule ANIOS van het specialisme a en b (zaal, consulten en SEH)</t>
  </si>
  <si>
    <t>Hoofdrichting 4: SEH</t>
  </si>
  <si>
    <t>Poule arts-assistenten (AIOS / ANIOS) van het specialisme a en b (zaal en consulten) + SEH arts (spoedeisende hulp)</t>
  </si>
  <si>
    <t>Poule ANIOS van het specialisme a en b (zaal en consulten) + SEH arts (spoedeisende hulp)</t>
  </si>
  <si>
    <t>Poule arts-assistenten (AIOS / ANIOS) van het specialisme a en b (zaal en consulten) + AIOS SEH arts (spoedeisende hulp)</t>
  </si>
  <si>
    <t>Poule ANIOS van het specialisme a en b (zaal en consulten) + AIOS SEH arts (spoedeisende hulp)</t>
  </si>
  <si>
    <t>ZHA (zaal en consulten) + AIOS SEH arts (spoedeisende hulp)</t>
  </si>
  <si>
    <t xml:space="preserve">h. </t>
  </si>
  <si>
    <t>LET OP: is 3g</t>
  </si>
  <si>
    <t>Leidend is de Avond-, Nacht en Weekenddienst (ANW-dienst). Belangrijk is:</t>
  </si>
  <si>
    <t>1. De inrichting van de ANW-dienst is bepalend voor de inrichting van de dagdienst. Het is immers zo dat een functionaris niet 100% in de ANW-dienst inzetbaar is, en dus ook op de dag werkzaamheden moet uitvoeren.</t>
  </si>
  <si>
    <t>2. Functionarissen voeren in de ANW-dienst per definitie meerdere werkzaamheden uit (bijvoorbeeld zaal, consulten, interventies en SEH). Het is niet efficiënt om slechts één of enkele van deze werkzaamheden te herschikken naar een ander type functionaris. Het totale pakket aan werkzaamheden moet een dienst volwaardig vullen.</t>
  </si>
  <si>
    <t>3. Dit betekent dat indien ervoor gekozen wordt een deel van de werkzaamheden horizontaal in te richten (bijvoorbeeld de zaal en de consulten), het noodzakelijk is dit ook voor de SEH te doen.</t>
  </si>
  <si>
    <t>Hoofdrichting 3: ZHA</t>
  </si>
  <si>
    <r>
      <t>Hoofdrichting 3: ZHA</t>
    </r>
    <r>
      <rPr>
        <sz val="11"/>
        <color theme="1"/>
        <rFont val="Calibri"/>
        <family val="2"/>
        <scheme val="minor"/>
      </rPr>
      <t xml:space="preserve"> (ervan uitgaande dat a en b een volwaardig werkzaamheden pakket is) </t>
    </r>
  </si>
  <si>
    <r>
      <t xml:space="preserve">Hoofdrichting 4: SEH </t>
    </r>
    <r>
      <rPr>
        <sz val="11"/>
        <color theme="1"/>
        <rFont val="Calibri"/>
        <family val="2"/>
        <scheme val="minor"/>
      </rPr>
      <t xml:space="preserve">(ervan uitgaande dat a en b een volwaardig werkzaamheden pakket is) </t>
    </r>
  </si>
  <si>
    <r>
      <t>ZHA (zaal en consulten) + SEH arts (spoedeisende hulp)</t>
    </r>
    <r>
      <rPr>
        <i/>
        <sz val="11"/>
        <color theme="0" tint="-0.499984740745262"/>
        <rFont val="Calibri"/>
        <family val="2"/>
        <scheme val="minor"/>
      </rPr>
      <t xml:space="preserve"> LET OP: is 3c</t>
    </r>
  </si>
  <si>
    <r>
      <t xml:space="preserve">ZHA (zaal en consulten) + AIOS SEH arts (spoedeisende hulp) </t>
    </r>
    <r>
      <rPr>
        <i/>
        <sz val="11"/>
        <color theme="0" tint="-0.499984740745262"/>
        <rFont val="Calibri"/>
        <family val="2"/>
        <scheme val="minor"/>
      </rPr>
      <t>LET OP: is 3h</t>
    </r>
  </si>
  <si>
    <r>
      <t xml:space="preserve">AIOS ZHA (zaal en consulten) + SEH arts (spoedeisende hulp) </t>
    </r>
    <r>
      <rPr>
        <i/>
        <sz val="11"/>
        <color theme="0" tint="-0.499984740745262"/>
        <rFont val="Calibri"/>
        <family val="2"/>
        <scheme val="minor"/>
      </rPr>
      <t>LET OP: is 3f</t>
    </r>
  </si>
  <si>
    <r>
      <t xml:space="preserve">AIOS ZHA (zaal en consulten) + AIOS SEH arts (spoedeisende hulp) </t>
    </r>
    <r>
      <rPr>
        <i/>
        <sz val="11"/>
        <color theme="0" tint="-0.499984740745262"/>
        <rFont val="Calibri"/>
        <family val="2"/>
        <scheme val="minor"/>
      </rPr>
      <t>LET OP: is 3g</t>
    </r>
  </si>
  <si>
    <t>Algemeen cijfer Opleiding</t>
  </si>
  <si>
    <t xml:space="preserve">Algemeen cijfer Patientenzorg </t>
  </si>
  <si>
    <t>Voldoet niet</t>
  </si>
  <si>
    <t>Voldoet wel</t>
  </si>
  <si>
    <t>b.</t>
  </si>
  <si>
    <t xml:space="preserve">Poule arts-assistenten (AIOS / ANIOS) van het specialisme a (zaal, consulten en SEH). </t>
  </si>
  <si>
    <t xml:space="preserve">f. </t>
  </si>
  <si>
    <t xml:space="preserve">g. </t>
  </si>
  <si>
    <t>h.</t>
  </si>
  <si>
    <t>Duur compensatie</t>
  </si>
  <si>
    <t>nee</t>
  </si>
  <si>
    <t>ja</t>
  </si>
  <si>
    <t>Detailuitwerking 1</t>
  </si>
  <si>
    <t>Maandag / vrijdag</t>
  </si>
  <si>
    <t>Invulling beoordeling fictief! Idem voor selectie, puur illustratief.</t>
  </si>
  <si>
    <t xml:space="preserve">LET OP: Enkele functionarissen (zoals bijvoorbeeld arts-assistenten) ontvangen een toeslag over de uren gewerkt in de ANW dienst. De hoogte van deze toeslag is afhankelijk van het type dienst en de tijdsframe waarin de werkzaamheid valt (kijk onder Arbeidsvoorwaarden, Toelsag en Compensaties onder 'Informatie'). 
U kunt ervoor kiezen om aan iedere werkzaamheid een tijdframe te koppelen behorend bij het betreffende toeslag percentage, u kunt er ook voor kiezen de gemiddelde toeslag uit te rekenen en het tijdframe weg te laten. In dit voorbeeld wordt een gemiddeld toeslagpercentage berekend.
</t>
  </si>
  <si>
    <t>Dagdienst</t>
  </si>
  <si>
    <t>Avonddienst</t>
  </si>
  <si>
    <t>Nachtdienst</t>
  </si>
  <si>
    <t>poli</t>
  </si>
  <si>
    <t>08.00 - 17.00</t>
  </si>
  <si>
    <t>Tijdsdframe dienst</t>
  </si>
  <si>
    <t xml:space="preserve">Tijdsduur dienst </t>
  </si>
  <si>
    <t>type dienst</t>
  </si>
  <si>
    <t>Toeslagpercentage</t>
  </si>
  <si>
    <t># per 4 weken</t>
  </si>
  <si>
    <t>AIOS specialisme A</t>
  </si>
  <si>
    <t>ANIOS specialisme A</t>
  </si>
  <si>
    <t># functionarissen</t>
  </si>
  <si>
    <t>zaal</t>
  </si>
  <si>
    <t>Verhouding AIOS/ANIOS = 50:50</t>
  </si>
  <si>
    <t>17.00 - 23.30</t>
  </si>
  <si>
    <t>Onregelmatig</t>
  </si>
  <si>
    <t>Weekenddienst</t>
  </si>
  <si>
    <t>08.00 - 20.00</t>
  </si>
  <si>
    <t>20.00 - 08.00</t>
  </si>
  <si>
    <t>MS specialisme A</t>
  </si>
  <si>
    <t>Naam in TOKIO model: Scenario MS_1a.</t>
  </si>
  <si>
    <t>Naam in TOKIO model: Scenario MS_1b.</t>
  </si>
  <si>
    <t>Detailuitwerking 2</t>
  </si>
  <si>
    <t>TOTAAL</t>
  </si>
  <si>
    <t>Totaal</t>
  </si>
  <si>
    <t>ZONDAG</t>
  </si>
  <si>
    <t>Toeslag</t>
  </si>
  <si>
    <t>% van het uurloon</t>
  </si>
  <si>
    <t>Maandag tot en met vrijdag</t>
  </si>
  <si>
    <t>Zaterdag</t>
  </si>
  <si>
    <t>Zondag en feestdagen</t>
  </si>
  <si>
    <t>Tussen 06.00-07.00 uur en tussen 20.00-22.00 uur</t>
  </si>
  <si>
    <t>Tussen 06.00-08.00 uur en tussen 12.00-22.00 uur</t>
  </si>
  <si>
    <t>Tussen 00.00-06.00 uur en tussen 22.00-24.00 uur</t>
  </si>
  <si>
    <t>Tussen 00.00 uur en 24 uur en op 24 en 31 december tussen 18.00 en 24.00 uur</t>
  </si>
  <si>
    <t xml:space="preserve">MAANDAG T/M VRIJDAG </t>
  </si>
  <si>
    <t>WEEK DAG 08.00 - 17.00 UUR</t>
  </si>
  <si>
    <t xml:space="preserve">ZATERDAG </t>
  </si>
  <si>
    <t>ZONDAG DAG 08.00 - 17.00 UUR</t>
  </si>
  <si>
    <t>WEEKEND (GEMIDDELD ZATERDAG EN ZONDAG)</t>
  </si>
  <si>
    <t>WEEKEND DAG 08.00 - 17.00 UUR</t>
  </si>
  <si>
    <t>WEEKEND AVOND 17.00 - 23.30 UUR</t>
  </si>
  <si>
    <t>WEEKEND NACHT 23.00 - 08.00</t>
  </si>
  <si>
    <t>Naam in TOKIO model: Scenario AA_1a - huidig</t>
  </si>
  <si>
    <t>23.00 - 08.30</t>
  </si>
  <si>
    <t>WEEK AVOND 14.30 - 23.30 UUR</t>
  </si>
  <si>
    <t>WEEK NACHT 23.00 - 08.30 UUR</t>
  </si>
  <si>
    <t>ZATERDAG AVOND 14.30 - 23.30 UUR</t>
  </si>
  <si>
    <t>ZATERDAG NACHT 23.00 - 08.30</t>
  </si>
  <si>
    <t>ZONDAG AVOND 14.30 - 23.30 UUR</t>
  </si>
  <si>
    <t>ZONDAG NACHT 23.00 - 08.30</t>
  </si>
  <si>
    <t>14.30 - 23.30</t>
  </si>
  <si>
    <t>08.00 - 16.30</t>
  </si>
  <si>
    <t>ZATERDAG DAG 08.00 - 16.30 UUR</t>
  </si>
  <si>
    <t>Naam in TOKIO model: Scenario AA_1b - 15% AIOS</t>
  </si>
  <si>
    <t>Verhouding AIOS/ANIOS = 42,5:57,5</t>
  </si>
  <si>
    <t>Naam in TOKIO model: Scenario AA_1c -30% AIOS</t>
  </si>
  <si>
    <t>Verhouding AIOS/ANIOS = 35:65</t>
  </si>
  <si>
    <t xml:space="preserve">Voorbeeld berekening gemiddeld toeslagpercentages (in voorbeeld op basis van CAO Ziekenhuizen). </t>
  </si>
  <si>
    <t>Voor details over toeslagen en compensaties zie ínformatie'in het TOKIO Optimum Model</t>
  </si>
  <si>
    <t>Functies</t>
  </si>
  <si>
    <t>Bruto uren per fte (wekelijks)</t>
  </si>
  <si>
    <t>Uurtarief</t>
  </si>
  <si>
    <t>Percentage betaald door het MSB</t>
  </si>
  <si>
    <t>Huidig aantal FTE</t>
  </si>
  <si>
    <t>Bruto/netto inzetbaarheid</t>
  </si>
  <si>
    <t>Vakantieverlof in %</t>
  </si>
  <si>
    <t>Ziekteverzuim in %</t>
  </si>
  <si>
    <t>Scholing/onderwijs in %</t>
  </si>
  <si>
    <t>Interne overlegstructuren in %</t>
  </si>
  <si>
    <t>Overig verzuim in %</t>
  </si>
  <si>
    <t>nvt</t>
  </si>
  <si>
    <t>Stamgegevens: fictief!</t>
  </si>
  <si>
    <t>Maximaal uurtarief waarover toeslag betaald wordt (op basis van IP nummer)</t>
  </si>
  <si>
    <t>Algemene afspraken arbeidsovereenkomst</t>
  </si>
  <si>
    <t>Toeslagen</t>
  </si>
  <si>
    <t>Toeslag alleen op ANW diensten</t>
  </si>
  <si>
    <t>Toeslag op alle uren</t>
  </si>
  <si>
    <t>Toeslag in procent (indien er sprake is van toeslag op volledig aantal uren)</t>
  </si>
  <si>
    <t>Toeslag% model</t>
  </si>
  <si>
    <t>Demo / Invulinstructie</t>
  </si>
  <si>
    <t>demo / Invulinstructie</t>
  </si>
  <si>
    <t>dag</t>
  </si>
  <si>
    <t>avond</t>
  </si>
  <si>
    <t>nacht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</si>
</sst>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i/>
      <sz val="11"/>
      <color theme="1"/>
      <name val="Calibri"/>
      <family val="2"/>
      <scheme val="minor"/>
    </font>
    <font>
      <sz val="11"/>
      <color rgb="FF632423"/>
      <name val="Trebuchet MS"/>
      <family val="2"/>
    </font>
    <font>
      <b/>
      <sz val="11"/>
      <color rgb="FF000000"/>
      <name val="Trebuchet MS"/>
      <family val="2"/>
    </font>
    <font>
      <sz val="11"/>
      <color rgb="FF1F497D"/>
      <name val="Calibri"/>
      <family val="2"/>
      <scheme val="minor"/>
    </font>
    <font>
      <b/>
      <sz val="14"/>
      <color theme="1"/>
      <name val="Calibri"/>
      <family val="2"/>
      <scheme val="minor"/>
    </font>
    <font>
      <b/>
      <sz val="16"/>
      <color theme="1"/>
      <name val="Arial"/>
      <family val="2"/>
    </font>
    <font>
      <sz val="10"/>
      <color theme="1"/>
      <name val="Arial"/>
      <family val="2"/>
    </font>
    <font>
      <b/>
      <sz val="10"/>
      <name val="Arial"/>
      <family val="2"/>
    </font>
    <font>
      <i/>
      <sz val="10"/>
      <color theme="1"/>
      <name val="Arial"/>
      <family val="2"/>
    </font>
    <font>
      <u/>
      <sz val="10"/>
      <color theme="1"/>
      <name val="Arial"/>
      <family val="2"/>
    </font>
    <font>
      <b/>
      <sz val="10"/>
      <color theme="1"/>
      <name val="Arial"/>
      <family val="2"/>
    </font>
    <font>
      <b/>
      <sz val="10"/>
      <color theme="0"/>
      <name val="Arial"/>
      <family val="2"/>
    </font>
    <font>
      <b/>
      <sz val="26"/>
      <color theme="1"/>
      <name val="Arial"/>
      <family val="2"/>
    </font>
    <font>
      <sz val="10"/>
      <color rgb="FFFF0000"/>
      <name val="Arial"/>
      <family val="2"/>
    </font>
    <font>
      <sz val="8"/>
      <color theme="1"/>
      <name val="Arial"/>
      <family val="2"/>
    </font>
    <font>
      <b/>
      <sz val="8"/>
      <color indexed="81"/>
      <name val="Tahoma"/>
      <family val="2"/>
    </font>
    <font>
      <sz val="8"/>
      <color indexed="81"/>
      <name val="Tahoma"/>
      <family val="2"/>
    </font>
    <font>
      <i/>
      <u/>
      <sz val="11"/>
      <color theme="1"/>
      <name val="Calibri"/>
      <family val="2"/>
      <scheme val="minor"/>
    </font>
    <font>
      <sz val="11"/>
      <color theme="0" tint="-0.499984740745262"/>
      <name val="Calibri"/>
      <family val="2"/>
      <scheme val="minor"/>
    </font>
    <font>
      <i/>
      <sz val="11"/>
      <color theme="0" tint="-0.499984740745262"/>
      <name val="Calibri"/>
      <family val="2"/>
      <scheme val="minor"/>
    </font>
    <font>
      <b/>
      <sz val="11"/>
      <color theme="0"/>
      <name val="Calibri"/>
      <family val="2"/>
      <scheme val="minor"/>
    </font>
    <font>
      <b/>
      <u/>
      <sz val="11"/>
      <color theme="1"/>
      <name val="Calibri"/>
      <family val="2"/>
      <scheme val="minor"/>
    </font>
    <font>
      <sz val="11"/>
      <name val="&amp;quot"/>
    </font>
    <font>
      <sz val="9"/>
      <color indexed="81"/>
      <name val="Tahoma"/>
      <charset val="1"/>
    </font>
    <font>
      <b/>
      <sz val="9"/>
      <color indexed="81"/>
      <name val="Tahoma"/>
      <charset val="1"/>
    </font>
    <font>
      <b/>
      <sz val="12"/>
      <name val="Calibri"/>
      <family val="2"/>
      <scheme val="minor"/>
    </font>
    <font>
      <sz val="9"/>
      <color indexed="81"/>
      <name val="Tahoma"/>
      <family val="2"/>
    </font>
  </fonts>
  <fills count="25">
    <fill>
      <patternFill patternType="none"/>
    </fill>
    <fill>
      <patternFill patternType="gray125"/>
    </fill>
    <fill>
      <patternFill patternType="solid">
        <fgColor theme="5"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8"/>
        <bgColor indexed="64"/>
      </patternFill>
    </fill>
    <fill>
      <patternFill patternType="solid">
        <fgColor rgb="FFC000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9"/>
        <bgColor indexed="64"/>
      </patternFill>
    </fill>
    <fill>
      <patternFill patternType="solid">
        <fgColor theme="7" tint="0.59999389629810485"/>
        <bgColor indexed="64"/>
      </patternFill>
    </fill>
    <fill>
      <patternFill patternType="solid">
        <fgColor theme="8" tint="0.59999389629810485"/>
        <bgColor indexed="64"/>
      </patternFill>
    </fill>
  </fills>
  <borders count="41">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ashDotDot">
        <color indexed="64"/>
      </bottom>
      <diagonal/>
    </border>
    <border>
      <left/>
      <right/>
      <top/>
      <bottom style="dashDotDot">
        <color indexed="64"/>
      </bottom>
      <diagonal/>
    </border>
    <border>
      <left style="thin">
        <color indexed="64"/>
      </left>
      <right/>
      <top/>
      <bottom style="dashDotDot">
        <color indexed="64"/>
      </bottom>
      <diagonal/>
    </border>
    <border>
      <left style="thin">
        <color theme="8"/>
      </left>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theme="8"/>
      </left>
      <right style="thin">
        <color theme="8"/>
      </right>
      <top style="thin">
        <color theme="8"/>
      </top>
      <bottom style="thin">
        <color theme="8"/>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style="thin">
        <color theme="4"/>
      </left>
      <right style="thin">
        <color theme="4"/>
      </right>
      <top style="thin">
        <color theme="4"/>
      </top>
      <bottom style="thin">
        <color theme="4"/>
      </bottom>
      <diagonal/>
    </border>
    <border>
      <left/>
      <right/>
      <top style="thin">
        <color theme="4"/>
      </top>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81">
    <xf numFmtId="0" fontId="0" fillId="0" borderId="0" xfId="0"/>
    <xf numFmtId="0" fontId="0" fillId="0" borderId="0" xfId="0" applyBorder="1"/>
    <xf numFmtId="0" fontId="0" fillId="0" borderId="0" xfId="0" applyFill="1"/>
    <xf numFmtId="0" fontId="0" fillId="0" borderId="0" xfId="0" applyFill="1" applyBorder="1"/>
    <xf numFmtId="0" fontId="0" fillId="3" borderId="0" xfId="0" applyFill="1" applyBorder="1"/>
    <xf numFmtId="0" fontId="0" fillId="0" borderId="0" xfId="0" applyFill="1" applyBorder="1" applyAlignment="1">
      <alignment horizontal="center"/>
    </xf>
    <xf numFmtId="0" fontId="1" fillId="4" borderId="0" xfId="0" applyFont="1" applyFill="1"/>
    <xf numFmtId="0" fontId="0" fillId="4" borderId="0" xfId="0" applyFill="1"/>
    <xf numFmtId="0" fontId="1" fillId="0" borderId="0" xfId="0" applyFont="1" applyFill="1" applyBorder="1"/>
    <xf numFmtId="0" fontId="0" fillId="4" borderId="0" xfId="0" applyFill="1" applyAlignment="1">
      <alignment horizontal="center"/>
    </xf>
    <xf numFmtId="0" fontId="0" fillId="0" borderId="0" xfId="0" applyFill="1" applyBorder="1" applyAlignment="1">
      <alignment horizontal="left"/>
    </xf>
    <xf numFmtId="0" fontId="0" fillId="0" borderId="7" xfId="0" applyFill="1" applyBorder="1"/>
    <xf numFmtId="0" fontId="0" fillId="0" borderId="7" xfId="0" applyBorder="1"/>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top"/>
    </xf>
    <xf numFmtId="0" fontId="0" fillId="0" borderId="0" xfId="0" applyAlignment="1">
      <alignment vertical="top"/>
    </xf>
    <xf numFmtId="0" fontId="0" fillId="0" borderId="0" xfId="0" applyAlignment="1">
      <alignment horizontal="left" vertical="top"/>
    </xf>
    <xf numFmtId="0" fontId="0" fillId="0" borderId="0" xfId="0" quotePrefix="1" applyAlignment="1">
      <alignment vertical="top"/>
    </xf>
    <xf numFmtId="0" fontId="3" fillId="0" borderId="0" xfId="0" applyFont="1" applyAlignment="1">
      <alignment vertical="top"/>
    </xf>
    <xf numFmtId="0" fontId="0" fillId="0" borderId="0" xfId="0" quotePrefix="1" applyAlignment="1">
      <alignment horizontal="left" vertical="top"/>
    </xf>
    <xf numFmtId="0" fontId="2" fillId="0" borderId="0" xfId="0" applyFont="1" applyAlignment="1">
      <alignment horizontal="left" vertical="top"/>
    </xf>
    <xf numFmtId="0" fontId="4" fillId="0" borderId="0" xfId="0" applyFont="1" applyAlignment="1">
      <alignment vertical="top"/>
    </xf>
    <xf numFmtId="0" fontId="0" fillId="0" borderId="3" xfId="0" applyFill="1" applyBorder="1"/>
    <xf numFmtId="0" fontId="0" fillId="0" borderId="0" xfId="0" applyFill="1" applyBorder="1" applyAlignment="1"/>
    <xf numFmtId="0" fontId="0" fillId="0" borderId="0" xfId="0" applyFill="1" applyBorder="1" applyAlignment="1">
      <alignment horizontal="right"/>
    </xf>
    <xf numFmtId="0" fontId="0" fillId="0" borderId="4" xfId="0" applyFill="1" applyBorder="1"/>
    <xf numFmtId="0" fontId="0" fillId="0" borderId="1" xfId="0" applyFill="1" applyBorder="1"/>
    <xf numFmtId="0" fontId="0" fillId="0" borderId="8" xfId="0" applyFill="1" applyBorder="1"/>
    <xf numFmtId="0" fontId="1" fillId="0" borderId="3" xfId="0" applyFont="1" applyFill="1" applyBorder="1" applyAlignment="1">
      <alignment horizontal="center" vertical="center"/>
    </xf>
    <xf numFmtId="0" fontId="0" fillId="0" borderId="3" xfId="0" applyFill="1" applyBorder="1" applyAlignment="1"/>
    <xf numFmtId="0" fontId="0" fillId="0" borderId="7" xfId="0" applyFill="1" applyBorder="1" applyAlignment="1">
      <alignment horizontal="center"/>
    </xf>
    <xf numFmtId="0" fontId="1" fillId="0" borderId="7" xfId="0" applyFont="1" applyFill="1" applyBorder="1" applyAlignment="1">
      <alignment horizontal="center" vertical="center"/>
    </xf>
    <xf numFmtId="0" fontId="0" fillId="0" borderId="3" xfId="0" applyFill="1" applyBorder="1" applyAlignment="1">
      <alignment horizontal="left"/>
    </xf>
    <xf numFmtId="0" fontId="0" fillId="5" borderId="0" xfId="0" applyFont="1" applyFill="1" applyBorder="1" applyAlignment="1">
      <alignment vertical="center" wrapText="1"/>
    </xf>
    <xf numFmtId="0" fontId="0" fillId="0" borderId="7" xfId="0" applyFill="1" applyBorder="1" applyAlignment="1">
      <alignment horizontal="right"/>
    </xf>
    <xf numFmtId="0" fontId="0" fillId="2" borderId="0" xfId="0" applyFill="1" applyBorder="1"/>
    <xf numFmtId="0" fontId="1" fillId="0" borderId="10" xfId="0" applyFont="1" applyFill="1" applyBorder="1" applyAlignment="1">
      <alignment horizontal="center" vertical="center"/>
    </xf>
    <xf numFmtId="0" fontId="0" fillId="0" borderId="10" xfId="0" applyFill="1" applyBorder="1"/>
    <xf numFmtId="0" fontId="0" fillId="0" borderId="10" xfId="0" applyFill="1" applyBorder="1" applyAlignment="1">
      <alignment horizontal="right"/>
    </xf>
    <xf numFmtId="0" fontId="0" fillId="0" borderId="10" xfId="0" applyFill="1" applyBorder="1" applyAlignment="1">
      <alignment horizontal="center"/>
    </xf>
    <xf numFmtId="0" fontId="0" fillId="0" borderId="9" xfId="0" applyFill="1" applyBorder="1"/>
    <xf numFmtId="0" fontId="0" fillId="0" borderId="2" xfId="0" applyFill="1" applyBorder="1" applyAlignment="1"/>
    <xf numFmtId="0" fontId="0" fillId="0" borderId="5" xfId="0" applyFill="1" applyBorder="1" applyAlignment="1">
      <alignment horizontal="center"/>
    </xf>
    <xf numFmtId="0" fontId="0" fillId="0" borderId="11" xfId="0" applyFill="1" applyBorder="1" applyAlignment="1">
      <alignment horizontal="center"/>
    </xf>
    <xf numFmtId="0" fontId="0" fillId="0" borderId="5" xfId="0" applyFill="1" applyBorder="1" applyAlignment="1"/>
    <xf numFmtId="0" fontId="0" fillId="0" borderId="6" xfId="0" applyFill="1" applyBorder="1" applyAlignment="1">
      <alignment horizontal="center"/>
    </xf>
    <xf numFmtId="0" fontId="2" fillId="0" borderId="0" xfId="0" applyFont="1"/>
    <xf numFmtId="0" fontId="0" fillId="0" borderId="0" xfId="0" applyAlignment="1">
      <alignment horizontal="left"/>
    </xf>
    <xf numFmtId="0" fontId="0" fillId="0" borderId="0" xfId="0" quotePrefix="1" applyFont="1" applyAlignment="1">
      <alignment horizontal="center" vertical="top"/>
    </xf>
    <xf numFmtId="0" fontId="0" fillId="0" borderId="0" xfId="0" applyFont="1" applyAlignment="1">
      <alignment vertical="top"/>
    </xf>
    <xf numFmtId="0" fontId="0" fillId="0" borderId="0" xfId="0" applyAlignment="1">
      <alignment horizontal="center" vertical="top"/>
    </xf>
    <xf numFmtId="0" fontId="1" fillId="0" borderId="0" xfId="0" applyFont="1" applyAlignment="1">
      <alignment horizontal="left" vertical="top"/>
    </xf>
    <xf numFmtId="0" fontId="0" fillId="0" borderId="0" xfId="0" applyFont="1" applyAlignment="1">
      <alignment horizontal="center" vertical="top"/>
    </xf>
    <xf numFmtId="0" fontId="0" fillId="0" borderId="0" xfId="0" applyAlignment="1">
      <alignment horizontal="center" vertical="top" wrapText="1"/>
    </xf>
    <xf numFmtId="0" fontId="0" fillId="0" borderId="0" xfId="0" applyFont="1" applyAlignment="1">
      <alignment horizontal="left" vertical="top" wrapText="1"/>
    </xf>
    <xf numFmtId="12" fontId="2" fillId="0" borderId="0" xfId="0" applyNumberFormat="1" applyFont="1" applyFill="1" applyBorder="1" applyAlignment="1">
      <alignment horizontal="right"/>
    </xf>
    <xf numFmtId="9" fontId="2" fillId="0" borderId="3" xfId="0" applyNumberFormat="1" applyFont="1" applyFill="1" applyBorder="1" applyAlignment="1">
      <alignment horizontal="right"/>
    </xf>
    <xf numFmtId="9" fontId="2" fillId="0" borderId="0" xfId="0" applyNumberFormat="1" applyFont="1" applyFill="1" applyBorder="1" applyAlignment="1">
      <alignment horizontal="right"/>
    </xf>
    <xf numFmtId="9" fontId="2" fillId="0" borderId="10" xfId="0" applyNumberFormat="1" applyFont="1" applyFill="1" applyBorder="1" applyAlignment="1">
      <alignment horizontal="right"/>
    </xf>
    <xf numFmtId="2" fontId="2" fillId="0" borderId="0" xfId="0" applyNumberFormat="1" applyFont="1" applyFill="1" applyBorder="1" applyAlignment="1">
      <alignment horizontal="right"/>
    </xf>
    <xf numFmtId="2" fontId="2" fillId="0" borderId="10" xfId="0" applyNumberFormat="1" applyFont="1" applyFill="1" applyBorder="1" applyAlignment="1">
      <alignment horizontal="right"/>
    </xf>
    <xf numFmtId="9" fontId="2" fillId="0" borderId="7" xfId="0" applyNumberFormat="1" applyFont="1" applyFill="1" applyBorder="1" applyAlignment="1">
      <alignment horizontal="right"/>
    </xf>
    <xf numFmtId="10" fontId="2" fillId="0" borderId="0" xfId="0" applyNumberFormat="1" applyFont="1" applyFill="1" applyBorder="1" applyAlignment="1">
      <alignment horizontal="right"/>
    </xf>
    <xf numFmtId="9" fontId="2" fillId="0" borderId="4" xfId="0" applyNumberFormat="1" applyFont="1" applyFill="1" applyBorder="1" applyAlignment="1">
      <alignment horizontal="right"/>
    </xf>
    <xf numFmtId="9" fontId="2" fillId="0" borderId="1" xfId="0" applyNumberFormat="1" applyFont="1" applyFill="1" applyBorder="1" applyAlignment="1">
      <alignment horizontal="right"/>
    </xf>
    <xf numFmtId="9" fontId="2" fillId="0" borderId="9" xfId="0" applyNumberFormat="1" applyFont="1" applyFill="1" applyBorder="1" applyAlignment="1">
      <alignment horizontal="right"/>
    </xf>
    <xf numFmtId="2" fontId="2" fillId="0" borderId="1" xfId="0" applyNumberFormat="1" applyFont="1" applyFill="1" applyBorder="1" applyAlignment="1">
      <alignment horizontal="right"/>
    </xf>
    <xf numFmtId="2" fontId="2" fillId="0" borderId="9" xfId="0" applyNumberFormat="1" applyFont="1" applyFill="1" applyBorder="1" applyAlignment="1">
      <alignment horizontal="right"/>
    </xf>
    <xf numFmtId="9" fontId="2" fillId="0" borderId="8" xfId="0" applyNumberFormat="1" applyFont="1" applyFill="1" applyBorder="1" applyAlignment="1">
      <alignment horizontal="right"/>
    </xf>
    <xf numFmtId="0" fontId="2" fillId="5"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Alignment="1">
      <alignment horizontal="center"/>
    </xf>
    <xf numFmtId="0" fontId="0" fillId="0" borderId="0" xfId="0" applyAlignment="1">
      <alignment wrapText="1"/>
    </xf>
    <xf numFmtId="0" fontId="7" fillId="0" borderId="0" xfId="0" applyFont="1" applyAlignment="1">
      <alignment vertical="center" wrapText="1"/>
    </xf>
    <xf numFmtId="0" fontId="1" fillId="0" borderId="0" xfId="0" applyFont="1" applyAlignment="1">
      <alignment horizontal="left"/>
    </xf>
    <xf numFmtId="0" fontId="0" fillId="0" borderId="1" xfId="0" applyBorder="1" applyAlignment="1">
      <alignment wrapText="1"/>
    </xf>
    <xf numFmtId="0" fontId="0" fillId="0" borderId="1" xfId="0" applyBorder="1" applyAlignment="1">
      <alignment vertical="center" wrapText="1"/>
    </xf>
    <xf numFmtId="0" fontId="0" fillId="0" borderId="5" xfId="0" applyFont="1" applyBorder="1" applyAlignment="1">
      <alignment horizontal="left" vertical="top" wrapText="1"/>
    </xf>
    <xf numFmtId="0" fontId="0" fillId="0" borderId="5" xfId="0" applyBorder="1" applyAlignment="1">
      <alignment horizontal="left" vertical="top" wrapText="1"/>
    </xf>
    <xf numFmtId="0" fontId="0" fillId="0" borderId="6" xfId="0" applyFont="1" applyBorder="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0" fillId="0" borderId="5" xfId="0" applyBorder="1" applyAlignment="1">
      <alignment horizontal="left" vertical="top" wrapText="1" indent="1"/>
    </xf>
    <xf numFmtId="0" fontId="0" fillId="0" borderId="1" xfId="0" applyBorder="1" applyAlignment="1">
      <alignment horizontal="left" wrapText="1" indent="2"/>
    </xf>
    <xf numFmtId="0" fontId="0" fillId="0" borderId="8" xfId="0" applyBorder="1" applyAlignment="1">
      <alignment horizontal="left" wrapText="1"/>
    </xf>
    <xf numFmtId="0" fontId="1" fillId="11" borderId="5" xfId="0" applyFont="1" applyFill="1" applyBorder="1" applyAlignment="1">
      <alignment horizontal="left" wrapText="1"/>
    </xf>
    <xf numFmtId="0" fontId="1" fillId="11" borderId="1" xfId="0" applyFont="1" applyFill="1" applyBorder="1" applyAlignment="1">
      <alignment horizontal="left" wrapText="1"/>
    </xf>
    <xf numFmtId="0" fontId="1" fillId="0" borderId="5" xfId="0" applyFont="1" applyBorder="1" applyAlignment="1">
      <alignment horizontal="left" vertical="top" wrapText="1"/>
    </xf>
    <xf numFmtId="0" fontId="0" fillId="0" borderId="1" xfId="0" applyBorder="1" applyAlignment="1">
      <alignment horizontal="left" indent="2"/>
    </xf>
    <xf numFmtId="0" fontId="0" fillId="0" borderId="5" xfId="0" applyFont="1" applyBorder="1" applyAlignment="1">
      <alignment horizontal="left" vertical="top" wrapText="1" indent="1"/>
    </xf>
    <xf numFmtId="0" fontId="2" fillId="0" borderId="1" xfId="0" applyFont="1" applyBorder="1" applyAlignment="1">
      <alignment wrapText="1"/>
    </xf>
    <xf numFmtId="0" fontId="2" fillId="0" borderId="1" xfId="0" applyFont="1" applyBorder="1" applyAlignment="1">
      <alignment vertical="center" wrapText="1"/>
    </xf>
    <xf numFmtId="0" fontId="2" fillId="0" borderId="8" xfId="0" applyFont="1" applyBorder="1" applyAlignment="1">
      <alignment vertical="center" wrapText="1"/>
    </xf>
    <xf numFmtId="0" fontId="0" fillId="0" borderId="5" xfId="0" applyBorder="1" applyAlignment="1">
      <alignment vertical="top"/>
    </xf>
    <xf numFmtId="0" fontId="0" fillId="0" borderId="0" xfId="0" quotePrefix="1" applyFont="1" applyBorder="1" applyAlignment="1">
      <alignment horizontal="left" vertical="top"/>
    </xf>
    <xf numFmtId="0" fontId="0" fillId="0" borderId="1" xfId="0" applyBorder="1"/>
    <xf numFmtId="0" fontId="0" fillId="0" borderId="0" xfId="0" quotePrefix="1" applyFont="1" applyBorder="1" applyAlignment="1">
      <alignment horizontal="center" vertical="top"/>
    </xf>
    <xf numFmtId="0" fontId="0" fillId="0" borderId="5" xfId="0" quotePrefix="1" applyBorder="1" applyAlignment="1">
      <alignment horizontal="left" vertical="top"/>
    </xf>
    <xf numFmtId="0" fontId="0" fillId="0" borderId="0" xfId="0" applyBorder="1" applyAlignment="1">
      <alignment vertical="top"/>
    </xf>
    <xf numFmtId="0" fontId="3" fillId="0" borderId="0" xfId="0" applyFont="1" applyBorder="1" applyAlignment="1">
      <alignment vertical="top"/>
    </xf>
    <xf numFmtId="0" fontId="0" fillId="0" borderId="0" xfId="0" applyBorder="1" applyAlignment="1">
      <alignment horizontal="center" vertical="top" wrapText="1"/>
    </xf>
    <xf numFmtId="0" fontId="0" fillId="0" borderId="6" xfId="0" applyBorder="1" applyAlignment="1">
      <alignment vertical="top"/>
    </xf>
    <xf numFmtId="0" fontId="0" fillId="0" borderId="7" xfId="0" quotePrefix="1" applyFont="1" applyBorder="1" applyAlignment="1">
      <alignment horizontal="left" vertical="top"/>
    </xf>
    <xf numFmtId="0" fontId="0" fillId="0" borderId="8" xfId="0" applyBorder="1"/>
    <xf numFmtId="12" fontId="2" fillId="0" borderId="0" xfId="0" applyNumberFormat="1" applyFont="1" applyFill="1" applyBorder="1" applyAlignment="1">
      <alignment horizontal="center"/>
    </xf>
    <xf numFmtId="9" fontId="2" fillId="0" borderId="3" xfId="0" applyNumberFormat="1" applyFont="1" applyFill="1" applyBorder="1" applyAlignment="1">
      <alignment horizontal="center"/>
    </xf>
    <xf numFmtId="9" fontId="2" fillId="0" borderId="0" xfId="0" applyNumberFormat="1" applyFont="1" applyFill="1" applyBorder="1" applyAlignment="1">
      <alignment horizontal="center"/>
    </xf>
    <xf numFmtId="9" fontId="2" fillId="0" borderId="10" xfId="0" applyNumberFormat="1" applyFont="1" applyFill="1" applyBorder="1" applyAlignment="1">
      <alignment horizontal="center"/>
    </xf>
    <xf numFmtId="2" fontId="2" fillId="0" borderId="0" xfId="0" applyNumberFormat="1" applyFont="1" applyFill="1" applyBorder="1" applyAlignment="1">
      <alignment horizontal="center"/>
    </xf>
    <xf numFmtId="2" fontId="2" fillId="0" borderId="10" xfId="0" applyNumberFormat="1" applyFont="1" applyFill="1" applyBorder="1" applyAlignment="1">
      <alignment horizontal="center"/>
    </xf>
    <xf numFmtId="9" fontId="2" fillId="0" borderId="7" xfId="0" applyNumberFormat="1" applyFont="1" applyFill="1" applyBorder="1" applyAlignment="1">
      <alignment horizontal="center"/>
    </xf>
    <xf numFmtId="1" fontId="2" fillId="0" borderId="0" xfId="0" applyNumberFormat="1" applyFont="1" applyFill="1" applyBorder="1" applyAlignment="1">
      <alignment horizontal="center"/>
    </xf>
    <xf numFmtId="0" fontId="2" fillId="0" borderId="0" xfId="0" applyFont="1" applyAlignment="1">
      <alignment horizontal="center"/>
    </xf>
    <xf numFmtId="0" fontId="1" fillId="5" borderId="0" xfId="0" applyFont="1" applyFill="1" applyBorder="1"/>
    <xf numFmtId="0" fontId="2" fillId="0" borderId="0" xfId="0" applyFont="1" applyBorder="1" applyAlignment="1">
      <alignment horizontal="center"/>
    </xf>
    <xf numFmtId="0" fontId="2" fillId="0" borderId="0" xfId="0" applyFont="1" applyBorder="1"/>
    <xf numFmtId="0" fontId="9" fillId="8" borderId="0" xfId="0" applyFont="1" applyFill="1" applyBorder="1"/>
    <xf numFmtId="0" fontId="10" fillId="8" borderId="0" xfId="0" applyFont="1" applyFill="1" applyBorder="1"/>
    <xf numFmtId="0" fontId="11" fillId="13" borderId="0" xfId="0" applyFont="1" applyFill="1" applyBorder="1" applyAlignment="1">
      <alignment horizontal="center"/>
    </xf>
    <xf numFmtId="0" fontId="12" fillId="8" borderId="0" xfId="0" applyFont="1" applyFill="1" applyBorder="1"/>
    <xf numFmtId="0" fontId="11" fillId="6" borderId="0" xfId="0" applyFont="1" applyFill="1" applyBorder="1" applyAlignment="1">
      <alignment horizontal="center"/>
    </xf>
    <xf numFmtId="0" fontId="11" fillId="7" borderId="0" xfId="0" applyFont="1" applyFill="1" applyBorder="1" applyAlignment="1">
      <alignment horizontal="center"/>
    </xf>
    <xf numFmtId="0" fontId="11" fillId="10" borderId="0" xfId="0" applyFont="1" applyFill="1" applyBorder="1" applyAlignment="1">
      <alignment horizontal="center"/>
    </xf>
    <xf numFmtId="0" fontId="13" fillId="8" borderId="0" xfId="0" applyFont="1" applyFill="1" applyBorder="1"/>
    <xf numFmtId="0" fontId="10" fillId="8" borderId="0" xfId="0" applyFont="1" applyFill="1" applyBorder="1" applyAlignment="1">
      <alignment horizontal="right"/>
    </xf>
    <xf numFmtId="0" fontId="10" fillId="8" borderId="0" xfId="0" applyFont="1" applyFill="1" applyBorder="1" applyAlignment="1">
      <alignment vertical="center"/>
    </xf>
    <xf numFmtId="0" fontId="10" fillId="8" borderId="0" xfId="0" applyFont="1" applyFill="1"/>
    <xf numFmtId="0" fontId="14" fillId="8" borderId="0" xfId="0" applyFont="1" applyFill="1" applyBorder="1"/>
    <xf numFmtId="0" fontId="10" fillId="14" borderId="0" xfId="0" applyFont="1" applyFill="1" applyBorder="1"/>
    <xf numFmtId="0" fontId="10" fillId="8" borderId="0" xfId="0" applyFont="1" applyFill="1" applyAlignment="1">
      <alignment horizontal="left" vertical="top" wrapText="1"/>
    </xf>
    <xf numFmtId="0" fontId="10" fillId="14" borderId="0" xfId="0" applyFont="1" applyFill="1"/>
    <xf numFmtId="0" fontId="10" fillId="15" borderId="0" xfId="0" applyFont="1" applyFill="1"/>
    <xf numFmtId="0" fontId="15" fillId="13" borderId="0" xfId="0" applyFont="1" applyFill="1" applyBorder="1"/>
    <xf numFmtId="0" fontId="10" fillId="8" borderId="0" xfId="0" applyFont="1" applyFill="1" applyBorder="1" applyAlignment="1">
      <alignment horizontal="center"/>
    </xf>
    <xf numFmtId="0" fontId="15" fillId="6" borderId="0" xfId="0" applyFont="1" applyFill="1" applyBorder="1"/>
    <xf numFmtId="0" fontId="14" fillId="7" borderId="0" xfId="0" applyFont="1" applyFill="1" applyBorder="1"/>
    <xf numFmtId="0" fontId="15" fillId="10" borderId="0" xfId="0" applyFont="1" applyFill="1" applyBorder="1"/>
    <xf numFmtId="0" fontId="15" fillId="16" borderId="0" xfId="0" applyFont="1" applyFill="1" applyAlignment="1">
      <alignment horizontal="center" vertical="center"/>
    </xf>
    <xf numFmtId="0" fontId="10" fillId="8" borderId="0" xfId="0" applyFont="1" applyFill="1" applyAlignment="1">
      <alignment vertical="center"/>
    </xf>
    <xf numFmtId="0" fontId="15" fillId="12" borderId="12" xfId="0" applyFont="1" applyFill="1" applyBorder="1" applyAlignment="1">
      <alignment vertical="center"/>
    </xf>
    <xf numFmtId="0" fontId="15" fillId="12" borderId="13" xfId="0" applyFont="1" applyFill="1" applyBorder="1" applyAlignment="1">
      <alignment vertical="center"/>
    </xf>
    <xf numFmtId="0" fontId="15" fillId="14" borderId="13" xfId="0" applyFont="1" applyFill="1" applyBorder="1" applyAlignment="1">
      <alignment vertical="center"/>
    </xf>
    <xf numFmtId="0" fontId="15" fillId="12" borderId="14" xfId="0" applyFont="1" applyFill="1" applyBorder="1" applyAlignment="1">
      <alignment vertical="center"/>
    </xf>
    <xf numFmtId="0" fontId="15" fillId="8" borderId="0" xfId="0" applyFont="1" applyFill="1" applyAlignment="1">
      <alignment horizontal="center" vertical="center"/>
    </xf>
    <xf numFmtId="0" fontId="15" fillId="12" borderId="0" xfId="0" applyFont="1" applyFill="1" applyAlignment="1">
      <alignment horizontal="left" vertical="top" wrapText="1"/>
    </xf>
    <xf numFmtId="0" fontId="15" fillId="10" borderId="0" xfId="0" applyFont="1" applyFill="1" applyAlignment="1">
      <alignment horizontal="left" vertical="top" wrapText="1"/>
    </xf>
    <xf numFmtId="0" fontId="16" fillId="18" borderId="0" xfId="0" applyFont="1" applyFill="1" applyAlignment="1">
      <alignment horizontal="center" vertical="center"/>
    </xf>
    <xf numFmtId="0" fontId="10" fillId="18" borderId="0" xfId="0" applyFont="1" applyFill="1" applyBorder="1" applyAlignment="1">
      <alignment horizontal="center" textRotation="90" wrapText="1"/>
    </xf>
    <xf numFmtId="0" fontId="10" fillId="8" borderId="0" xfId="0" applyFont="1" applyFill="1" applyAlignment="1">
      <alignment horizontal="center"/>
    </xf>
    <xf numFmtId="0" fontId="10" fillId="19" borderId="12" xfId="0" applyFont="1" applyFill="1" applyBorder="1" applyAlignment="1">
      <alignment horizontal="center" textRotation="90"/>
    </xf>
    <xf numFmtId="0" fontId="10" fillId="19" borderId="13" xfId="0" applyFont="1" applyFill="1" applyBorder="1" applyAlignment="1">
      <alignment horizontal="center" textRotation="90"/>
    </xf>
    <xf numFmtId="0" fontId="10" fillId="14" borderId="13" xfId="0" applyFont="1" applyFill="1" applyBorder="1" applyAlignment="1">
      <alignment horizontal="center" textRotation="90"/>
    </xf>
    <xf numFmtId="0" fontId="10" fillId="19" borderId="14" xfId="0" applyFont="1" applyFill="1" applyBorder="1" applyAlignment="1">
      <alignment horizontal="center" textRotation="90"/>
    </xf>
    <xf numFmtId="0" fontId="10" fillId="8" borderId="0" xfId="0" applyFont="1" applyFill="1" applyAlignment="1">
      <alignment horizontal="center" textRotation="90"/>
    </xf>
    <xf numFmtId="0" fontId="10" fillId="19" borderId="19" xfId="0" applyFont="1" applyFill="1" applyBorder="1" applyAlignment="1">
      <alignment horizontal="center" textRotation="90" wrapText="1"/>
    </xf>
    <xf numFmtId="0" fontId="10" fillId="20" borderId="15" xfId="0" applyFont="1" applyFill="1" applyBorder="1" applyAlignment="1">
      <alignment horizontal="center" textRotation="90"/>
    </xf>
    <xf numFmtId="0" fontId="10" fillId="20" borderId="16" xfId="0" applyFont="1" applyFill="1" applyBorder="1" applyAlignment="1">
      <alignment horizontal="center" textRotation="90"/>
    </xf>
    <xf numFmtId="0" fontId="10" fillId="20" borderId="20" xfId="0" applyFont="1" applyFill="1" applyBorder="1" applyAlignment="1">
      <alignment horizontal="center" textRotation="90"/>
    </xf>
    <xf numFmtId="0" fontId="10" fillId="14" borderId="16" xfId="0" applyFont="1" applyFill="1" applyBorder="1" applyAlignment="1">
      <alignment horizontal="center" textRotation="90"/>
    </xf>
    <xf numFmtId="0" fontId="10" fillId="20" borderId="21" xfId="0" applyFont="1" applyFill="1" applyBorder="1" applyAlignment="1">
      <alignment horizontal="center" textRotation="90" wrapText="1"/>
    </xf>
    <xf numFmtId="0" fontId="10" fillId="15" borderId="17" xfId="0" applyFont="1" applyFill="1" applyBorder="1" applyAlignment="1">
      <alignment horizontal="center" textRotation="90"/>
    </xf>
    <xf numFmtId="0" fontId="10" fillId="15" borderId="18" xfId="0" applyFont="1" applyFill="1" applyBorder="1" applyAlignment="1">
      <alignment horizontal="center" textRotation="90"/>
    </xf>
    <xf numFmtId="0" fontId="10" fillId="11" borderId="18" xfId="0" applyFont="1" applyFill="1" applyBorder="1" applyAlignment="1">
      <alignment horizontal="center" textRotation="90"/>
    </xf>
    <xf numFmtId="0" fontId="10" fillId="11" borderId="22" xfId="0" applyFont="1" applyFill="1" applyBorder="1" applyAlignment="1">
      <alignment horizontal="center" textRotation="90" wrapText="1"/>
    </xf>
    <xf numFmtId="0" fontId="10" fillId="8" borderId="0" xfId="0" applyFont="1" applyFill="1" applyAlignment="1">
      <alignment vertical="top"/>
    </xf>
    <xf numFmtId="0" fontId="10" fillId="8" borderId="0" xfId="0" applyFont="1" applyFill="1" applyBorder="1" applyAlignment="1">
      <alignment vertical="top"/>
    </xf>
    <xf numFmtId="0" fontId="18" fillId="8" borderId="0" xfId="0" applyFont="1" applyFill="1" applyAlignment="1">
      <alignment vertical="top"/>
    </xf>
    <xf numFmtId="0" fontId="10" fillId="14" borderId="0" xfId="0" applyFont="1" applyFill="1" applyAlignment="1">
      <alignment vertical="top"/>
    </xf>
    <xf numFmtId="0" fontId="14" fillId="8" borderId="0" xfId="0" applyFont="1" applyFill="1" applyBorder="1" applyAlignment="1">
      <alignment horizontal="center" vertical="center"/>
    </xf>
    <xf numFmtId="0" fontId="18" fillId="8" borderId="22" xfId="0" applyFont="1" applyFill="1" applyBorder="1" applyAlignment="1">
      <alignment horizontal="center" vertical="center"/>
    </xf>
    <xf numFmtId="0" fontId="10" fillId="8" borderId="0" xfId="0" applyFont="1" applyFill="1" applyBorder="1" applyAlignment="1">
      <alignment horizontal="center" vertical="center"/>
    </xf>
    <xf numFmtId="0" fontId="18" fillId="0" borderId="22" xfId="0" applyFont="1" applyBorder="1" applyAlignment="1">
      <alignment vertical="center"/>
    </xf>
    <xf numFmtId="0" fontId="18" fillId="8" borderId="0" xfId="0" applyFont="1" applyFill="1" applyBorder="1" applyAlignment="1">
      <alignment vertical="center"/>
    </xf>
    <xf numFmtId="0" fontId="10" fillId="0" borderId="19" xfId="0" applyFont="1" applyBorder="1" applyAlignment="1">
      <alignment vertical="center"/>
    </xf>
    <xf numFmtId="0" fontId="10" fillId="14" borderId="19" xfId="0" applyFont="1" applyFill="1" applyBorder="1" applyAlignment="1">
      <alignment vertical="center"/>
    </xf>
    <xf numFmtId="0" fontId="10" fillId="0" borderId="19" xfId="0" applyFont="1" applyBorder="1" applyAlignment="1">
      <alignment horizontal="left" vertical="top" wrapText="1"/>
    </xf>
    <xf numFmtId="0" fontId="10" fillId="0" borderId="21" xfId="0" applyFont="1" applyBorder="1" applyAlignment="1">
      <alignment vertical="center"/>
    </xf>
    <xf numFmtId="0" fontId="10" fillId="14" borderId="21" xfId="0" applyFont="1" applyFill="1" applyBorder="1" applyAlignment="1">
      <alignment vertical="center"/>
    </xf>
    <xf numFmtId="0" fontId="10" fillId="0" borderId="21" xfId="0" applyFont="1" applyBorder="1" applyAlignment="1">
      <alignment horizontal="left" vertical="top" wrapText="1"/>
    </xf>
    <xf numFmtId="0" fontId="10" fillId="15" borderId="22" xfId="0" applyFont="1" applyFill="1" applyBorder="1" applyAlignment="1">
      <alignment vertical="center"/>
    </xf>
    <xf numFmtId="0" fontId="10" fillId="0" borderId="22" xfId="0" applyFont="1" applyBorder="1" applyAlignment="1">
      <alignment vertical="center"/>
    </xf>
    <xf numFmtId="0" fontId="10" fillId="0" borderId="22" xfId="0" applyFont="1" applyBorder="1" applyAlignment="1">
      <alignment horizontal="left" vertical="top" wrapText="1"/>
    </xf>
    <xf numFmtId="0" fontId="10" fillId="0" borderId="0" xfId="0" applyFont="1" applyAlignment="1">
      <alignment vertical="top"/>
    </xf>
    <xf numFmtId="0" fontId="18" fillId="0" borderId="0" xfId="0" applyFont="1" applyAlignment="1">
      <alignment vertical="top"/>
    </xf>
    <xf numFmtId="0" fontId="10" fillId="0" borderId="0" xfId="0" applyFont="1"/>
    <xf numFmtId="0" fontId="10" fillId="0" borderId="0" xfId="0" applyFont="1" applyFill="1" applyAlignment="1">
      <alignment horizontal="left" vertical="top" wrapText="1"/>
    </xf>
    <xf numFmtId="0" fontId="10" fillId="0" borderId="0" xfId="0" applyFont="1" applyAlignment="1">
      <alignment horizontal="left" vertical="top" wrapText="1"/>
    </xf>
    <xf numFmtId="0" fontId="18" fillId="8" borderId="0" xfId="0" applyFont="1" applyFill="1" applyAlignment="1">
      <alignment vertical="center"/>
    </xf>
    <xf numFmtId="0" fontId="18" fillId="8" borderId="0" xfId="0" applyFont="1" applyFill="1" applyBorder="1" applyAlignment="1">
      <alignment horizontal="center" vertical="center"/>
    </xf>
    <xf numFmtId="0" fontId="14" fillId="14" borderId="0" xfId="0" applyFont="1" applyFill="1" applyBorder="1" applyAlignment="1">
      <alignment horizontal="center" vertical="center"/>
    </xf>
    <xf numFmtId="0" fontId="18" fillId="14" borderId="22" xfId="0" applyFont="1" applyFill="1" applyBorder="1" applyAlignment="1">
      <alignment horizontal="center" vertical="center"/>
    </xf>
    <xf numFmtId="0" fontId="10" fillId="14" borderId="0" xfId="0" applyFont="1" applyFill="1" applyBorder="1" applyAlignment="1">
      <alignment horizontal="center" vertical="center"/>
    </xf>
    <xf numFmtId="0" fontId="18" fillId="14" borderId="22" xfId="0" applyFont="1" applyFill="1" applyBorder="1" applyAlignment="1">
      <alignment vertical="center"/>
    </xf>
    <xf numFmtId="0" fontId="18" fillId="14" borderId="0" xfId="0" applyFont="1" applyFill="1" applyAlignment="1">
      <alignment vertical="center"/>
    </xf>
    <xf numFmtId="0" fontId="10" fillId="14" borderId="0" xfId="0" applyFont="1" applyFill="1" applyBorder="1" applyAlignment="1">
      <alignment vertical="center"/>
    </xf>
    <xf numFmtId="0" fontId="10" fillId="14" borderId="19" xfId="0" applyFont="1" applyFill="1" applyBorder="1" applyAlignment="1">
      <alignment horizontal="left" vertical="top" wrapText="1"/>
    </xf>
    <xf numFmtId="0" fontId="10" fillId="14" borderId="21" xfId="0" applyFont="1" applyFill="1" applyBorder="1" applyAlignment="1">
      <alignment horizontal="left" vertical="top" wrapText="1"/>
    </xf>
    <xf numFmtId="0" fontId="10" fillId="14" borderId="22" xfId="0" applyFont="1" applyFill="1" applyBorder="1" applyAlignment="1">
      <alignment vertical="center"/>
    </xf>
    <xf numFmtId="0" fontId="10" fillId="14" borderId="22" xfId="0" applyFont="1" applyFill="1" applyBorder="1" applyAlignment="1">
      <alignment horizontal="left" vertical="top" wrapText="1"/>
    </xf>
    <xf numFmtId="0" fontId="10" fillId="14" borderId="0" xfId="0" applyFont="1" applyFill="1" applyAlignment="1">
      <alignment vertical="center"/>
    </xf>
    <xf numFmtId="0" fontId="10" fillId="8" borderId="26" xfId="0" applyFont="1" applyFill="1" applyBorder="1" applyAlignment="1">
      <alignment horizontal="center" vertical="center"/>
    </xf>
    <xf numFmtId="0" fontId="10" fillId="14" borderId="26" xfId="0" applyFont="1" applyFill="1" applyBorder="1" applyAlignment="1">
      <alignment horizontal="center" vertical="center"/>
    </xf>
    <xf numFmtId="0" fontId="18" fillId="14" borderId="0" xfId="0" applyFont="1" applyFill="1" applyBorder="1" applyAlignment="1">
      <alignment vertical="center"/>
    </xf>
    <xf numFmtId="0" fontId="0" fillId="0" borderId="0" xfId="0" applyBorder="1" applyAlignment="1">
      <alignment horizontal="center"/>
    </xf>
    <xf numFmtId="0" fontId="0" fillId="0" borderId="0" xfId="0" quotePrefix="1" applyAlignment="1">
      <alignment horizontal="center"/>
    </xf>
    <xf numFmtId="0" fontId="0" fillId="0" borderId="0" xfId="0" applyAlignment="1">
      <alignment horizontal="left" indent="2"/>
    </xf>
    <xf numFmtId="0" fontId="1" fillId="0" borderId="0" xfId="0" applyFont="1"/>
    <xf numFmtId="0" fontId="21" fillId="0" borderId="0" xfId="0" applyFont="1"/>
    <xf numFmtId="0" fontId="0" fillId="9" borderId="0" xfId="0" applyFill="1" applyAlignment="1">
      <alignment wrapText="1"/>
    </xf>
    <xf numFmtId="0" fontId="0" fillId="8" borderId="3" xfId="0" applyFill="1" applyBorder="1" applyAlignment="1">
      <alignment wrapText="1"/>
    </xf>
    <xf numFmtId="0" fontId="0" fillId="8" borderId="4" xfId="0" applyFill="1" applyBorder="1" applyAlignment="1">
      <alignment wrapText="1"/>
    </xf>
    <xf numFmtId="0" fontId="0" fillId="8" borderId="7" xfId="0" applyFill="1" applyBorder="1" applyAlignment="1">
      <alignment wrapText="1"/>
    </xf>
    <xf numFmtId="0" fontId="0" fillId="8" borderId="8" xfId="0" applyFill="1" applyBorder="1" applyAlignment="1">
      <alignment wrapText="1"/>
    </xf>
    <xf numFmtId="0" fontId="0" fillId="8" borderId="3" xfId="0" applyFill="1" applyBorder="1" applyAlignment="1">
      <alignment vertical="top" wrapText="1"/>
    </xf>
    <xf numFmtId="0" fontId="0" fillId="8" borderId="0" xfId="0" applyFill="1" applyBorder="1" applyAlignment="1">
      <alignment wrapText="1"/>
    </xf>
    <xf numFmtId="0" fontId="0" fillId="8" borderId="1" xfId="0" applyFill="1" applyBorder="1" applyAlignment="1">
      <alignment wrapText="1"/>
    </xf>
    <xf numFmtId="0" fontId="1" fillId="8" borderId="2" xfId="0" applyFont="1" applyFill="1" applyBorder="1" applyAlignment="1">
      <alignment wrapText="1"/>
    </xf>
    <xf numFmtId="0" fontId="1" fillId="8" borderId="6" xfId="0" applyFont="1" applyFill="1" applyBorder="1" applyAlignment="1">
      <alignment wrapText="1"/>
    </xf>
    <xf numFmtId="0" fontId="1" fillId="8" borderId="5" xfId="0" applyFont="1" applyFill="1" applyBorder="1" applyAlignment="1">
      <alignment wrapText="1"/>
    </xf>
    <xf numFmtId="0" fontId="22" fillId="18" borderId="0" xfId="0" applyFont="1" applyFill="1" applyBorder="1" applyAlignment="1">
      <alignment wrapText="1"/>
    </xf>
    <xf numFmtId="0" fontId="22" fillId="18" borderId="1" xfId="0" applyFont="1" applyFill="1" applyBorder="1" applyAlignment="1">
      <alignment wrapText="1"/>
    </xf>
    <xf numFmtId="0" fontId="0" fillId="0" borderId="5" xfId="0" applyFont="1" applyFill="1" applyBorder="1" applyAlignment="1">
      <alignment horizontal="left" vertical="top" wrapText="1"/>
    </xf>
    <xf numFmtId="0" fontId="1"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5" xfId="0" applyFill="1" applyBorder="1" applyAlignment="1">
      <alignment vertical="top"/>
    </xf>
    <xf numFmtId="0" fontId="0" fillId="0" borderId="0" xfId="0" quotePrefix="1" applyFont="1" applyFill="1" applyBorder="1" applyAlignment="1">
      <alignment horizontal="left" vertical="top"/>
    </xf>
    <xf numFmtId="0" fontId="1"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0" xfId="0" applyAlignment="1">
      <alignment horizontal="right" indent="2"/>
    </xf>
    <xf numFmtId="0" fontId="0" fillId="21" borderId="0" xfId="0" applyFill="1"/>
    <xf numFmtId="0" fontId="0" fillId="22" borderId="0" xfId="0" applyFill="1"/>
    <xf numFmtId="0" fontId="1" fillId="9" borderId="2" xfId="0" applyFont="1" applyFill="1" applyBorder="1" applyAlignment="1">
      <alignment horizontal="left" vertical="top" wrapText="1"/>
    </xf>
    <xf numFmtId="0" fontId="1" fillId="9" borderId="3" xfId="0" applyFont="1" applyFill="1" applyBorder="1" applyAlignment="1">
      <alignment horizontal="left" vertical="top" wrapText="1"/>
    </xf>
    <xf numFmtId="0" fontId="1" fillId="9" borderId="4" xfId="0" applyFont="1" applyFill="1" applyBorder="1" applyAlignment="1">
      <alignment horizontal="left" vertical="top" wrapText="1"/>
    </xf>
    <xf numFmtId="0" fontId="1" fillId="5" borderId="2" xfId="0" applyFont="1" applyFill="1" applyBorder="1" applyAlignment="1">
      <alignment horizontal="left" vertical="top" wrapText="1"/>
    </xf>
    <xf numFmtId="0" fontId="0" fillId="5" borderId="3" xfId="0"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0" fillId="5" borderId="5" xfId="0" applyFont="1" applyFill="1" applyBorder="1" applyAlignment="1">
      <alignment horizontal="left" vertical="top" wrapText="1"/>
    </xf>
    <xf numFmtId="0" fontId="1" fillId="5" borderId="0" xfId="0" applyFont="1" applyFill="1" applyBorder="1" applyAlignment="1">
      <alignment horizontal="left" vertical="center" wrapText="1"/>
    </xf>
    <xf numFmtId="0" fontId="1" fillId="5" borderId="1" xfId="0" applyFont="1" applyFill="1" applyBorder="1" applyAlignment="1">
      <alignment horizontal="left" vertical="center" wrapText="1"/>
    </xf>
    <xf numFmtId="0" fontId="0" fillId="5" borderId="5" xfId="0" applyFill="1" applyBorder="1" applyAlignment="1">
      <alignment vertical="top"/>
    </xf>
    <xf numFmtId="0" fontId="0" fillId="5" borderId="0" xfId="0" quotePrefix="1" applyFont="1" applyFill="1" applyBorder="1" applyAlignment="1">
      <alignment horizontal="left" vertical="top"/>
    </xf>
    <xf numFmtId="0" fontId="0" fillId="5" borderId="0" xfId="0" applyFill="1" applyBorder="1"/>
    <xf numFmtId="0" fontId="0" fillId="5" borderId="1" xfId="0" applyFill="1" applyBorder="1"/>
    <xf numFmtId="0" fontId="1" fillId="5" borderId="1" xfId="0" applyFont="1" applyFill="1" applyBorder="1" applyAlignment="1">
      <alignment horizontal="left" vertical="center" wrapText="1"/>
    </xf>
    <xf numFmtId="0" fontId="0" fillId="2" borderId="0" xfId="0" applyFill="1" applyBorder="1" applyAlignment="1">
      <alignment horizontal="center"/>
    </xf>
    <xf numFmtId="0" fontId="0" fillId="5" borderId="0" xfId="0" applyFill="1" applyBorder="1" applyAlignment="1">
      <alignment horizontal="center"/>
    </xf>
    <xf numFmtId="0" fontId="0" fillId="2" borderId="0" xfId="0" applyFill="1" applyAlignment="1">
      <alignment horizontal="center"/>
    </xf>
    <xf numFmtId="0" fontId="0" fillId="5" borderId="0" xfId="0" applyFill="1" applyAlignment="1">
      <alignment horizontal="center"/>
    </xf>
    <xf numFmtId="0" fontId="1" fillId="9" borderId="0" xfId="0" applyFont="1" applyFill="1" applyBorder="1"/>
    <xf numFmtId="0" fontId="25" fillId="9" borderId="0" xfId="0" applyFont="1" applyFill="1" applyBorder="1"/>
    <xf numFmtId="0" fontId="1" fillId="0" borderId="0" xfId="0" applyFont="1" applyFill="1" applyBorder="1" applyAlignment="1">
      <alignment horizontal="right"/>
    </xf>
    <xf numFmtId="0" fontId="0" fillId="9" borderId="0" xfId="0" applyFill="1" applyBorder="1"/>
    <xf numFmtId="0" fontId="0" fillId="9" borderId="0" xfId="0" applyFill="1" applyBorder="1" applyAlignment="1">
      <alignment horizontal="center" vertical="center" wrapText="1"/>
    </xf>
    <xf numFmtId="0" fontId="0" fillId="2" borderId="0" xfId="0" applyNumberFormat="1" applyFill="1" applyBorder="1" applyAlignment="1">
      <alignment horizontal="center"/>
    </xf>
    <xf numFmtId="0" fontId="0" fillId="5" borderId="0" xfId="0" applyNumberFormat="1" applyFill="1" applyBorder="1" applyAlignment="1">
      <alignment horizontal="center"/>
    </xf>
    <xf numFmtId="0" fontId="0" fillId="2" borderId="0" xfId="0" applyFill="1"/>
    <xf numFmtId="0" fontId="0" fillId="5" borderId="0" xfId="0" applyFill="1"/>
    <xf numFmtId="0" fontId="1" fillId="9" borderId="0" xfId="0" applyFont="1" applyFill="1" applyBorder="1" applyAlignment="1">
      <alignment horizontal="center"/>
    </xf>
    <xf numFmtId="0" fontId="25" fillId="9" borderId="0" xfId="0" applyFont="1" applyFill="1" applyBorder="1" applyAlignment="1">
      <alignment horizontal="center"/>
    </xf>
    <xf numFmtId="0" fontId="0" fillId="9" borderId="0" xfId="0" applyFill="1" applyBorder="1" applyAlignment="1">
      <alignment horizontal="center"/>
    </xf>
    <xf numFmtId="0" fontId="0" fillId="0" borderId="0" xfId="0" applyFill="1" applyAlignment="1">
      <alignment horizontal="center"/>
    </xf>
    <xf numFmtId="0" fontId="24" fillId="16" borderId="0" xfId="0" applyFont="1" applyFill="1"/>
    <xf numFmtId="0" fontId="24" fillId="16" borderId="0" xfId="0" applyFont="1" applyFill="1" applyAlignment="1">
      <alignment horizontal="center"/>
    </xf>
    <xf numFmtId="0" fontId="25" fillId="0" borderId="0" xfId="0" applyFont="1"/>
    <xf numFmtId="9" fontId="25" fillId="0" borderId="0" xfId="0" applyNumberFormat="1" applyFont="1" applyAlignment="1">
      <alignment horizontal="center"/>
    </xf>
    <xf numFmtId="0" fontId="25" fillId="0" borderId="0" xfId="0" applyFont="1" applyAlignment="1">
      <alignment horizontal="center"/>
    </xf>
    <xf numFmtId="0" fontId="0" fillId="5" borderId="0" xfId="0" applyFont="1" applyFill="1"/>
    <xf numFmtId="0" fontId="0" fillId="5" borderId="0" xfId="0" applyFont="1" applyFill="1" applyAlignment="1">
      <alignment horizontal="center"/>
    </xf>
    <xf numFmtId="0" fontId="0" fillId="23" borderId="0" xfId="0" applyFill="1"/>
    <xf numFmtId="0" fontId="0" fillId="23" borderId="0" xfId="0" applyFill="1" applyAlignment="1">
      <alignment horizontal="center"/>
    </xf>
    <xf numFmtId="9" fontId="0" fillId="24" borderId="0" xfId="0" applyNumberFormat="1" applyFill="1"/>
    <xf numFmtId="0" fontId="0" fillId="24" borderId="0" xfId="0" applyNumberFormat="1" applyFill="1" applyAlignment="1">
      <alignment horizontal="center"/>
    </xf>
    <xf numFmtId="9" fontId="0" fillId="0" borderId="0" xfId="0" applyNumberFormat="1"/>
    <xf numFmtId="9" fontId="0" fillId="0" borderId="0" xfId="0" applyNumberFormat="1" applyAlignment="1">
      <alignment horizontal="center"/>
    </xf>
    <xf numFmtId="9" fontId="24" fillId="16" borderId="0" xfId="0" applyNumberFormat="1" applyFont="1" applyFill="1"/>
    <xf numFmtId="9" fontId="24" fillId="16" borderId="0" xfId="0" applyNumberFormat="1" applyFont="1" applyFill="1" applyAlignment="1">
      <alignment horizontal="center"/>
    </xf>
    <xf numFmtId="0" fontId="0" fillId="23" borderId="0" xfId="0" applyNumberFormat="1" applyFill="1" applyAlignment="1">
      <alignment horizontal="center"/>
    </xf>
    <xf numFmtId="0" fontId="0" fillId="24" borderId="0" xfId="0" applyFill="1"/>
    <xf numFmtId="0" fontId="0" fillId="24" borderId="0" xfId="0" applyFill="1" applyAlignment="1">
      <alignment horizontal="center"/>
    </xf>
    <xf numFmtId="9" fontId="0" fillId="23" borderId="0" xfId="0" applyNumberFormat="1" applyFill="1"/>
    <xf numFmtId="9" fontId="0" fillId="23" borderId="0" xfId="0" applyNumberFormat="1" applyFill="1" applyAlignment="1">
      <alignment horizontal="center"/>
    </xf>
    <xf numFmtId="0" fontId="0" fillId="2" borderId="30" xfId="0" applyFill="1" applyBorder="1" applyAlignment="1">
      <alignment vertical="center" wrapText="1"/>
    </xf>
    <xf numFmtId="0" fontId="0" fillId="2" borderId="8" xfId="0" applyFill="1" applyBorder="1" applyAlignment="1">
      <alignment vertical="center" wrapText="1"/>
    </xf>
    <xf numFmtId="0" fontId="0" fillId="2" borderId="31" xfId="0" applyFill="1" applyBorder="1" applyAlignment="1">
      <alignment vertical="center" wrapText="1"/>
    </xf>
    <xf numFmtId="0" fontId="0" fillId="2" borderId="32" xfId="0" applyFill="1" applyBorder="1" applyAlignment="1">
      <alignment vertical="center" wrapText="1"/>
    </xf>
    <xf numFmtId="0" fontId="0" fillId="2" borderId="33" xfId="0" applyFill="1" applyBorder="1" applyAlignment="1">
      <alignment vertical="center" wrapText="1"/>
    </xf>
    <xf numFmtId="9" fontId="0" fillId="2" borderId="34" xfId="0" applyNumberFormat="1" applyFill="1" applyBorder="1" applyAlignment="1">
      <alignment horizontal="center" vertical="center" wrapText="1"/>
    </xf>
    <xf numFmtId="0" fontId="0" fillId="2" borderId="35" xfId="0" applyFill="1" applyBorder="1" applyAlignment="1">
      <alignment vertical="center" wrapText="1"/>
    </xf>
    <xf numFmtId="9" fontId="0" fillId="2" borderId="36" xfId="0" applyNumberFormat="1" applyFill="1" applyBorder="1" applyAlignment="1">
      <alignment horizontal="center" vertical="center" wrapText="1"/>
    </xf>
    <xf numFmtId="0" fontId="0" fillId="2" borderId="37" xfId="0" applyFill="1" applyBorder="1" applyAlignment="1">
      <alignment vertical="center" wrapText="1"/>
    </xf>
    <xf numFmtId="164" fontId="0" fillId="5" borderId="0" xfId="0" applyNumberFormat="1" applyFont="1" applyFill="1" applyAlignment="1">
      <alignment horizontal="center"/>
    </xf>
    <xf numFmtId="164" fontId="0" fillId="23" borderId="0" xfId="0" applyNumberFormat="1" applyFill="1" applyAlignment="1">
      <alignment horizontal="center"/>
    </xf>
    <xf numFmtId="164" fontId="0" fillId="24" borderId="0" xfId="0" applyNumberFormat="1" applyFill="1" applyAlignment="1">
      <alignment horizontal="center"/>
    </xf>
    <xf numFmtId="164" fontId="0" fillId="5" borderId="0" xfId="0" applyNumberFormat="1" applyFill="1" applyBorder="1" applyAlignment="1">
      <alignment horizontal="center"/>
    </xf>
    <xf numFmtId="164" fontId="0" fillId="2" borderId="0" xfId="0" applyNumberFormat="1" applyFill="1" applyBorder="1" applyAlignment="1">
      <alignment horizontal="center"/>
    </xf>
    <xf numFmtId="164" fontId="0" fillId="0" borderId="0" xfId="0" applyNumberFormat="1" applyAlignment="1">
      <alignment horizontal="center"/>
    </xf>
    <xf numFmtId="164" fontId="24" fillId="16" borderId="0" xfId="0" applyNumberFormat="1" applyFont="1" applyFill="1" applyAlignment="1">
      <alignment horizontal="center"/>
    </xf>
    <xf numFmtId="164" fontId="25" fillId="0" borderId="0" xfId="0" applyNumberFormat="1" applyFont="1" applyAlignment="1">
      <alignment horizontal="center"/>
    </xf>
    <xf numFmtId="164" fontId="0" fillId="5" borderId="0" xfId="0" applyNumberFormat="1" applyFill="1" applyAlignment="1">
      <alignment horizontal="center"/>
    </xf>
    <xf numFmtId="164" fontId="0" fillId="0" borderId="0" xfId="0" applyNumberFormat="1" applyFill="1" applyAlignment="1">
      <alignment horizontal="center"/>
    </xf>
    <xf numFmtId="0" fontId="1" fillId="2" borderId="0" xfId="0" applyFont="1" applyFill="1"/>
    <xf numFmtId="0" fontId="1" fillId="2" borderId="0" xfId="0" applyFont="1" applyFill="1" applyAlignment="1">
      <alignment horizontal="center"/>
    </xf>
    <xf numFmtId="0" fontId="26" fillId="0" borderId="0" xfId="0" applyFont="1" applyFill="1" applyAlignment="1">
      <alignment vertical="center" wrapText="1"/>
    </xf>
    <xf numFmtId="0" fontId="1" fillId="0" borderId="0" xfId="0" applyFont="1" applyFill="1" applyBorder="1" applyAlignment="1">
      <alignment horizontal="center"/>
    </xf>
    <xf numFmtId="0" fontId="1" fillId="9" borderId="0" xfId="0" applyFont="1" applyFill="1"/>
    <xf numFmtId="0" fontId="0" fillId="9" borderId="0" xfId="0" applyFill="1"/>
    <xf numFmtId="0" fontId="25" fillId="9" borderId="29" xfId="0" applyFont="1" applyFill="1" applyBorder="1" applyAlignment="1">
      <alignment horizontal="right" indent="1"/>
    </xf>
    <xf numFmtId="0" fontId="29" fillId="9" borderId="38" xfId="0" applyFont="1" applyFill="1" applyBorder="1"/>
    <xf numFmtId="0" fontId="0" fillId="9" borderId="39" xfId="0" applyFill="1" applyBorder="1"/>
    <xf numFmtId="0" fontId="0" fillId="9" borderId="39" xfId="0" applyFill="1" applyBorder="1" applyAlignment="1">
      <alignment horizontal="center"/>
    </xf>
    <xf numFmtId="0" fontId="0" fillId="9" borderId="40" xfId="0" applyFill="1" applyBorder="1"/>
    <xf numFmtId="0" fontId="0" fillId="9" borderId="40" xfId="0" applyFill="1" applyBorder="1" applyAlignment="1">
      <alignment horizontal="center"/>
    </xf>
    <xf numFmtId="0" fontId="29" fillId="9" borderId="38" xfId="0" applyFont="1" applyFill="1" applyBorder="1" applyAlignment="1">
      <alignment horizontal="center"/>
    </xf>
    <xf numFmtId="0" fontId="2" fillId="9" borderId="39" xfId="0" applyFont="1" applyFill="1" applyBorder="1" applyAlignment="1">
      <alignment horizontal="left" vertical="center"/>
    </xf>
    <xf numFmtId="0" fontId="2" fillId="9" borderId="39" xfId="0" applyFont="1" applyFill="1" applyBorder="1"/>
    <xf numFmtId="0" fontId="29" fillId="9" borderId="39" xfId="0" applyFont="1" applyFill="1" applyBorder="1"/>
    <xf numFmtId="0" fontId="1" fillId="9" borderId="29" xfId="0" applyFont="1" applyFill="1" applyBorder="1" applyAlignment="1">
      <alignment horizontal="center"/>
    </xf>
    <xf numFmtId="0" fontId="8" fillId="9" borderId="2" xfId="0" applyFont="1" applyFill="1" applyBorder="1" applyAlignment="1">
      <alignment horizontal="center" vertical="top" wrapText="1"/>
    </xf>
    <xf numFmtId="0" fontId="8" fillId="9" borderId="3" xfId="0" applyFont="1" applyFill="1" applyBorder="1" applyAlignment="1">
      <alignment horizontal="center" vertical="top" wrapText="1"/>
    </xf>
    <xf numFmtId="0" fontId="8" fillId="9" borderId="4" xfId="0" applyFont="1" applyFill="1" applyBorder="1" applyAlignment="1">
      <alignment horizontal="center" vertical="top" wrapText="1"/>
    </xf>
    <xf numFmtId="0" fontId="1" fillId="11" borderId="5" xfId="0" applyFont="1" applyFill="1" applyBorder="1" applyAlignment="1">
      <alignment horizontal="left" vertical="top" wrapText="1"/>
    </xf>
    <xf numFmtId="0" fontId="1" fillId="11" borderId="0" xfId="0" applyFont="1" applyFill="1" applyBorder="1" applyAlignment="1">
      <alignment horizontal="left" vertical="top" wrapText="1"/>
    </xf>
    <xf numFmtId="0" fontId="1" fillId="11" borderId="1" xfId="0" applyFont="1" applyFill="1" applyBorder="1" applyAlignment="1">
      <alignment horizontal="left" vertical="top" wrapText="1"/>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1" fillId="11" borderId="5" xfId="0" applyFont="1" applyFill="1" applyBorder="1" applyAlignment="1">
      <alignment horizontal="left" wrapText="1"/>
    </xf>
    <xf numFmtId="0" fontId="1" fillId="11" borderId="1" xfId="0" applyFont="1" applyFill="1" applyBorder="1" applyAlignment="1">
      <alignment horizontal="left" wrapText="1"/>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0" fillId="5" borderId="0" xfId="0" applyFill="1" applyBorder="1" applyAlignment="1">
      <alignment horizontal="left"/>
    </xf>
    <xf numFmtId="0" fontId="18" fillId="8" borderId="24" xfId="0" applyFont="1" applyFill="1" applyBorder="1" applyAlignment="1">
      <alignment horizontal="center" vertical="center"/>
    </xf>
    <xf numFmtId="0" fontId="18" fillId="8" borderId="25" xfId="0" applyFont="1" applyFill="1" applyBorder="1" applyAlignment="1">
      <alignment horizontal="center" vertical="center"/>
    </xf>
    <xf numFmtId="0" fontId="14" fillId="18" borderId="23" xfId="0" applyFont="1" applyFill="1" applyBorder="1" applyAlignment="1">
      <alignment horizontal="center" vertical="center" textRotation="90" wrapText="1"/>
    </xf>
    <xf numFmtId="0" fontId="14" fillId="18" borderId="0" xfId="0" applyFont="1" applyFill="1" applyBorder="1" applyAlignment="1">
      <alignment horizontal="center" vertical="center" textRotation="90" wrapText="1"/>
    </xf>
    <xf numFmtId="0" fontId="14" fillId="18" borderId="23" xfId="0" applyFont="1" applyFill="1" applyBorder="1" applyAlignment="1">
      <alignment horizontal="center" vertical="center" textRotation="90"/>
    </xf>
    <xf numFmtId="0" fontId="14" fillId="18" borderId="0" xfId="0" applyFont="1" applyFill="1" applyBorder="1" applyAlignment="1">
      <alignment horizontal="center" vertical="center" textRotation="90"/>
    </xf>
    <xf numFmtId="0" fontId="18" fillId="14" borderId="24" xfId="0" applyFont="1" applyFill="1" applyBorder="1" applyAlignment="1">
      <alignment horizontal="center" vertical="center"/>
    </xf>
    <xf numFmtId="0" fontId="18" fillId="14" borderId="25" xfId="0" applyFont="1" applyFill="1" applyBorder="1" applyAlignment="1">
      <alignment horizontal="center" vertical="center"/>
    </xf>
    <xf numFmtId="0" fontId="15" fillId="16" borderId="0" xfId="0" applyFont="1" applyFill="1" applyAlignment="1">
      <alignment horizontal="center" vertical="center"/>
    </xf>
    <xf numFmtId="0" fontId="15" fillId="17" borderId="15" xfId="0" applyFont="1" applyFill="1" applyBorder="1" applyAlignment="1">
      <alignment horizontal="center" vertical="center"/>
    </xf>
    <xf numFmtId="0" fontId="15" fillId="17" borderId="16" xfId="0" applyFont="1" applyFill="1" applyBorder="1" applyAlignment="1">
      <alignment horizontal="center" vertical="center"/>
    </xf>
    <xf numFmtId="0" fontId="15" fillId="10" borderId="17" xfId="0" applyFont="1" applyFill="1" applyBorder="1" applyAlignment="1">
      <alignment horizontal="center" vertical="center"/>
    </xf>
    <xf numFmtId="0" fontId="15" fillId="10" borderId="18" xfId="0" applyFont="1" applyFill="1" applyBorder="1" applyAlignment="1">
      <alignment horizontal="center" vertical="center"/>
    </xf>
    <xf numFmtId="0" fontId="1" fillId="8" borderId="2" xfId="0" applyFont="1" applyFill="1" applyBorder="1" applyAlignment="1">
      <alignment horizontal="left" vertical="top" wrapText="1"/>
    </xf>
    <xf numFmtId="0" fontId="1" fillId="8" borderId="5" xfId="0" applyFont="1" applyFill="1" applyBorder="1" applyAlignment="1">
      <alignment horizontal="left" vertical="top" wrapText="1"/>
    </xf>
    <xf numFmtId="0" fontId="0" fillId="9" borderId="0" xfId="0" applyFill="1" applyAlignment="1">
      <alignment horizontal="left" vertical="top" wrapText="1"/>
    </xf>
    <xf numFmtId="0" fontId="1" fillId="9" borderId="0" xfId="0" applyFont="1" applyFill="1" applyAlignment="1">
      <alignment horizontal="left" vertical="top" wrapText="1"/>
    </xf>
    <xf numFmtId="0" fontId="1"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6" xfId="0" applyFont="1" applyFill="1" applyBorder="1" applyAlignment="1">
      <alignment horizontal="right"/>
    </xf>
    <xf numFmtId="0" fontId="1" fillId="0" borderId="7" xfId="0" applyFont="1" applyFill="1" applyBorder="1" applyAlignment="1">
      <alignment horizontal="right"/>
    </xf>
    <xf numFmtId="0" fontId="1" fillId="0" borderId="7" xfId="0" applyFont="1" applyFill="1" applyBorder="1" applyAlignment="1">
      <alignment horizontal="center"/>
    </xf>
    <xf numFmtId="0" fontId="1" fillId="0" borderId="8" xfId="0" applyFont="1" applyFill="1" applyBorder="1" applyAlignment="1">
      <alignment horizontal="center"/>
    </xf>
    <xf numFmtId="0" fontId="1" fillId="9" borderId="5" xfId="0" applyFont="1" applyFill="1" applyBorder="1" applyAlignment="1">
      <alignment horizontal="left" vertical="top" wrapText="1"/>
    </xf>
    <xf numFmtId="0" fontId="1" fillId="9" borderId="0" xfId="0" applyFont="1" applyFill="1" applyBorder="1" applyAlignment="1">
      <alignment horizontal="left" vertical="top" wrapText="1"/>
    </xf>
    <xf numFmtId="0" fontId="1" fillId="9" borderId="1" xfId="0" applyFont="1" applyFill="1" applyBorder="1" applyAlignment="1">
      <alignment horizontal="left" vertical="top" wrapText="1"/>
    </xf>
    <xf numFmtId="0" fontId="0" fillId="0" borderId="27" xfId="0" applyFill="1" applyBorder="1" applyAlignment="1">
      <alignment horizontal="left" vertical="top" wrapText="1"/>
    </xf>
    <xf numFmtId="0" fontId="0" fillId="0" borderId="28" xfId="0" applyFill="1" applyBorder="1" applyAlignment="1">
      <alignment horizontal="left" vertical="top" wrapText="1"/>
    </xf>
    <xf numFmtId="0" fontId="1" fillId="5" borderId="7" xfId="0" applyFont="1" applyFill="1" applyBorder="1" applyAlignment="1">
      <alignment horizontal="center"/>
    </xf>
    <xf numFmtId="0" fontId="1" fillId="5" borderId="8" xfId="0" applyFont="1" applyFill="1" applyBorder="1" applyAlignment="1">
      <alignment horizontal="center"/>
    </xf>
    <xf numFmtId="0" fontId="0" fillId="5" borderId="27" xfId="0" applyFill="1" applyBorder="1" applyAlignment="1">
      <alignment horizontal="left" vertical="top" wrapText="1"/>
    </xf>
    <xf numFmtId="0" fontId="0" fillId="5" borderId="28" xfId="0" applyFill="1" applyBorder="1" applyAlignment="1">
      <alignment horizontal="left" vertical="top" wrapText="1"/>
    </xf>
    <xf numFmtId="0" fontId="1" fillId="5" borderId="0" xfId="0" applyFont="1" applyFill="1" applyBorder="1" applyAlignment="1">
      <alignment horizontal="left" vertical="center" wrapText="1"/>
    </xf>
    <xf numFmtId="0" fontId="1" fillId="5" borderId="6" xfId="0" applyFont="1" applyFill="1" applyBorder="1" applyAlignment="1">
      <alignment horizontal="right"/>
    </xf>
    <xf numFmtId="0" fontId="1" fillId="5" borderId="7" xfId="0" applyFont="1" applyFill="1" applyBorder="1" applyAlignment="1">
      <alignment horizontal="right"/>
    </xf>
    <xf numFmtId="0" fontId="1" fillId="5" borderId="5"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1" xfId="0" applyFont="1" applyFill="1" applyBorder="1" applyAlignment="1">
      <alignment horizontal="left" vertical="center" wrapText="1"/>
    </xf>
    <xf numFmtId="0" fontId="0" fillId="9" borderId="0" xfId="0" applyFill="1" applyBorder="1" applyAlignment="1">
      <alignment horizontal="center" vertical="center" wrapText="1"/>
    </xf>
    <xf numFmtId="0" fontId="1" fillId="2" borderId="0" xfId="0" applyFont="1" applyFill="1" applyBorder="1" applyAlignment="1">
      <alignment horizontal="left"/>
    </xf>
    <xf numFmtId="0" fontId="26" fillId="0" borderId="0" xfId="0" applyFont="1" applyFill="1" applyAlignment="1">
      <alignment horizontal="left" vertical="top" wrapText="1"/>
    </xf>
    <xf numFmtId="0" fontId="1" fillId="5" borderId="0" xfId="0" applyFont="1" applyFill="1" applyBorder="1" applyAlignment="1">
      <alignment horizontal="left"/>
    </xf>
  </cellXfs>
  <cellStyles count="1">
    <cellStyle name="Standaard" xfId="0" builtinId="0"/>
  </cellStyles>
  <dxfs count="955">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FF0000"/>
      </font>
      <fill>
        <patternFill>
          <bgColor rgb="FFFF0000"/>
        </patternFill>
      </fill>
    </dxf>
    <dxf>
      <font>
        <color theme="9"/>
      </font>
      <fill>
        <patternFill>
          <bgColor theme="9"/>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00B050"/>
      </font>
      <fill>
        <patternFill>
          <bgColor rgb="FF00B050"/>
        </patternFill>
      </fill>
    </dxf>
    <dxf>
      <font>
        <color rgb="FFC00000"/>
      </font>
      <fill>
        <patternFill>
          <bgColor rgb="FFC00000"/>
        </patternFill>
      </fill>
    </dxf>
    <dxf>
      <font>
        <color rgb="FFFFC000"/>
      </font>
      <fill>
        <patternFill>
          <bgColor rgb="FFFFC000"/>
        </patternFill>
      </fill>
    </dxf>
    <dxf>
      <font>
        <color rgb="FF0070C0"/>
      </font>
      <fill>
        <patternFill>
          <bgColor rgb="FF0070C0"/>
        </patternFill>
      </fill>
    </dxf>
    <dxf>
      <font>
        <color rgb="FFFF0000"/>
      </font>
      <fill>
        <patternFill>
          <bgColor rgb="FFFF0000"/>
        </patternFill>
      </fill>
    </dxf>
    <dxf>
      <font>
        <color theme="9"/>
      </font>
      <fill>
        <patternFill>
          <bgColor theme="9"/>
        </patternFill>
      </fill>
    </dxf>
    <dxf>
      <font>
        <color theme="7"/>
      </font>
      <fill>
        <patternFill>
          <bgColor rgb="FFFFC000"/>
        </patternFill>
      </fill>
    </dxf>
    <dxf>
      <font>
        <color theme="4"/>
      </font>
      <fill>
        <patternFill>
          <bgColor theme="4"/>
        </patternFill>
      </fill>
    </dxf>
    <dxf>
      <font>
        <color rgb="FFFF0000"/>
      </font>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ill>
        <patternFill>
          <bgColor rgb="FFFF0000"/>
        </patternFill>
      </fill>
    </dxf>
    <dxf>
      <fill>
        <patternFill>
          <bgColor rgb="FFFF3300"/>
        </patternFill>
      </fill>
    </dxf>
    <dxf>
      <font>
        <color rgb="FFFF0000"/>
      </font>
      <fill>
        <patternFill>
          <bgColor rgb="FFFF0000"/>
        </patternFill>
      </fill>
    </dxf>
    <dxf>
      <font>
        <color rgb="FF00B050"/>
      </font>
      <fill>
        <patternFill>
          <bgColor rgb="FF00B050"/>
        </patternFill>
      </fill>
    </dxf>
    <dxf>
      <font>
        <color theme="7"/>
      </font>
      <fill>
        <patternFill>
          <bgColor theme="7"/>
        </patternFill>
      </fill>
    </dxf>
    <dxf>
      <font>
        <color rgb="FF9C0006"/>
      </font>
      <fill>
        <patternFill>
          <bgColor rgb="FFFFC7CE"/>
        </patternFill>
      </fill>
    </dxf>
    <dxf>
      <font>
        <color rgb="FF00B0F0"/>
      </font>
      <fill>
        <patternFill>
          <bgColor rgb="FF00B0F0"/>
        </patternFill>
      </fill>
    </dxf>
    <dxf>
      <font>
        <color theme="5" tint="0.39994506668294322"/>
      </font>
    </dxf>
    <dxf>
      <font>
        <color theme="5" tint="0.39994506668294322"/>
      </font>
      <fill>
        <patternFill>
          <bgColor theme="5" tint="0.39994506668294322"/>
        </patternFill>
      </fill>
    </dxf>
    <dxf>
      <font>
        <color theme="4" tint="0.39994506668294322"/>
      </font>
      <fill>
        <patternFill>
          <bgColor theme="4" tint="0.39994506668294322"/>
        </patternFill>
      </fill>
    </dxf>
    <dxf>
      <font>
        <color rgb="FFFF0000"/>
      </font>
      <fill>
        <patternFill>
          <bgColor rgb="FFFF0000"/>
        </patternFill>
      </fill>
    </dxf>
    <dxf>
      <font>
        <color rgb="FF00B050"/>
      </font>
      <fill>
        <patternFill>
          <bgColor rgb="FF00B050"/>
        </patternFill>
      </fill>
    </dxf>
    <dxf>
      <font>
        <color theme="7"/>
      </font>
      <fill>
        <patternFill>
          <bgColor theme="7"/>
        </patternFill>
      </fill>
    </dxf>
    <dxf>
      <font>
        <color rgb="FF9C0006"/>
      </font>
      <fill>
        <patternFill>
          <bgColor rgb="FFFFC7CE"/>
        </patternFill>
      </fill>
    </dxf>
    <dxf>
      <font>
        <color rgb="FF00B0F0"/>
      </font>
      <fill>
        <patternFill>
          <bgColor rgb="FF00B0F0"/>
        </patternFill>
      </fill>
    </dxf>
    <dxf>
      <font>
        <color theme="5" tint="0.39994506668294322"/>
      </font>
    </dxf>
    <dxf>
      <font>
        <color theme="5" tint="0.39994506668294322"/>
      </font>
      <fill>
        <patternFill>
          <bgColor theme="5" tint="0.39994506668294322"/>
        </patternFill>
      </fill>
    </dxf>
    <dxf>
      <font>
        <color theme="4" tint="0.39994506668294322"/>
      </font>
      <fill>
        <patternFill>
          <bgColor theme="4" tint="0.39994506668294322"/>
        </patternFill>
      </fill>
    </dxf>
  </dxfs>
  <tableStyles count="0" defaultTableStyle="TableStyleMedium2" defaultPivotStyle="PivotStyleLight16"/>
  <colors>
    <mruColors>
      <color rgb="FFC0DFE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11</xdr:row>
      <xdr:rowOff>28576</xdr:rowOff>
    </xdr:from>
    <xdr:to>
      <xdr:col>15</xdr:col>
      <xdr:colOff>180975</xdr:colOff>
      <xdr:row>36</xdr:row>
      <xdr:rowOff>91682</xdr:rowOff>
    </xdr:to>
    <xdr:pic>
      <xdr:nvPicPr>
        <xdr:cNvPr id="2" name="Afbeelding 1">
          <a:extLst>
            <a:ext uri="{FF2B5EF4-FFF2-40B4-BE49-F238E27FC236}">
              <a16:creationId xmlns:a16="http://schemas.microsoft.com/office/drawing/2014/main" xmlns=""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83" t="-398" r="4251"/>
        <a:stretch/>
      </xdr:blipFill>
      <xdr:spPr bwMode="auto">
        <a:xfrm>
          <a:off x="352425" y="1905001"/>
          <a:ext cx="8648700" cy="4120756"/>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561975</xdr:colOff>
      <xdr:row>3</xdr:row>
      <xdr:rowOff>19050</xdr:rowOff>
    </xdr:from>
    <xdr:to>
      <xdr:col>3</xdr:col>
      <xdr:colOff>438152</xdr:colOff>
      <xdr:row>27</xdr:row>
      <xdr:rowOff>104775</xdr:rowOff>
    </xdr:to>
    <xdr:cxnSp macro="">
      <xdr:nvCxnSpPr>
        <xdr:cNvPr id="3" name="Rechte verbindingslijn met pijl 2">
          <a:extLst>
            <a:ext uri="{FF2B5EF4-FFF2-40B4-BE49-F238E27FC236}">
              <a16:creationId xmlns:a16="http://schemas.microsoft.com/office/drawing/2014/main" xmlns="" id="{00000000-0008-0000-0000-000008000000}"/>
            </a:ext>
          </a:extLst>
        </xdr:cNvPr>
        <xdr:cNvCxnSpPr/>
      </xdr:nvCxnSpPr>
      <xdr:spPr>
        <a:xfrm flipH="1">
          <a:off x="847725" y="600075"/>
          <a:ext cx="1095377" cy="3981450"/>
        </a:xfrm>
        <a:prstGeom prst="straightConnector1">
          <a:avLst/>
        </a:prstGeom>
        <a:ln w="19050">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5</xdr:col>
      <xdr:colOff>409575</xdr:colOff>
      <xdr:row>5</xdr:row>
      <xdr:rowOff>28575</xdr:rowOff>
    </xdr:from>
    <xdr:to>
      <xdr:col>5</xdr:col>
      <xdr:colOff>457202</xdr:colOff>
      <xdr:row>14</xdr:row>
      <xdr:rowOff>28575</xdr:rowOff>
    </xdr:to>
    <xdr:cxnSp macro="">
      <xdr:nvCxnSpPr>
        <xdr:cNvPr id="4" name="Rechte verbindingslijn met pijl 3">
          <a:extLst>
            <a:ext uri="{FF2B5EF4-FFF2-40B4-BE49-F238E27FC236}">
              <a16:creationId xmlns:a16="http://schemas.microsoft.com/office/drawing/2014/main" xmlns="" id="{00000000-0008-0000-0000-00000E000000}"/>
            </a:ext>
          </a:extLst>
        </xdr:cNvPr>
        <xdr:cNvCxnSpPr/>
      </xdr:nvCxnSpPr>
      <xdr:spPr>
        <a:xfrm flipH="1">
          <a:off x="3133725" y="933450"/>
          <a:ext cx="47627" cy="1466850"/>
        </a:xfrm>
        <a:prstGeom prst="straightConnector1">
          <a:avLst/>
        </a:prstGeom>
        <a:ln w="19050">
          <a:solidFill>
            <a:schemeClr val="accent1"/>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47626</xdr:colOff>
      <xdr:row>5</xdr:row>
      <xdr:rowOff>38100</xdr:rowOff>
    </xdr:from>
    <xdr:to>
      <xdr:col>7</xdr:col>
      <xdr:colOff>419100</xdr:colOff>
      <xdr:row>5</xdr:row>
      <xdr:rowOff>38100</xdr:rowOff>
    </xdr:to>
    <xdr:cxnSp macro="">
      <xdr:nvCxnSpPr>
        <xdr:cNvPr id="5" name="Rechte verbindingslijn 4">
          <a:extLst>
            <a:ext uri="{FF2B5EF4-FFF2-40B4-BE49-F238E27FC236}">
              <a16:creationId xmlns:a16="http://schemas.microsoft.com/office/drawing/2014/main" xmlns="" id="{00000000-0008-0000-0000-000018000000}"/>
            </a:ext>
          </a:extLst>
        </xdr:cNvPr>
        <xdr:cNvCxnSpPr/>
      </xdr:nvCxnSpPr>
      <xdr:spPr>
        <a:xfrm flipH="1">
          <a:off x="2162176" y="942975"/>
          <a:ext cx="2200274"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123826</xdr:colOff>
      <xdr:row>3</xdr:row>
      <xdr:rowOff>38100</xdr:rowOff>
    </xdr:from>
    <xdr:to>
      <xdr:col>7</xdr:col>
      <xdr:colOff>495300</xdr:colOff>
      <xdr:row>3</xdr:row>
      <xdr:rowOff>38100</xdr:rowOff>
    </xdr:to>
    <xdr:cxnSp macro="">
      <xdr:nvCxnSpPr>
        <xdr:cNvPr id="6" name="Rechte verbindingslijn 5">
          <a:extLst>
            <a:ext uri="{FF2B5EF4-FFF2-40B4-BE49-F238E27FC236}">
              <a16:creationId xmlns:a16="http://schemas.microsoft.com/office/drawing/2014/main" xmlns="" id="{00000000-0008-0000-0000-00001A000000}"/>
            </a:ext>
          </a:extLst>
        </xdr:cNvPr>
        <xdr:cNvCxnSpPr/>
      </xdr:nvCxnSpPr>
      <xdr:spPr>
        <a:xfrm flipH="1">
          <a:off x="3457576" y="619125"/>
          <a:ext cx="981074" cy="0"/>
        </a:xfrm>
        <a:prstGeom prst="line">
          <a:avLst/>
        </a:prstGeom>
        <a:ln w="19050"/>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381001</xdr:colOff>
      <xdr:row>3</xdr:row>
      <xdr:rowOff>9525</xdr:rowOff>
    </xdr:from>
    <xdr:to>
      <xdr:col>4</xdr:col>
      <xdr:colOff>142875</xdr:colOff>
      <xdr:row>3</xdr:row>
      <xdr:rowOff>9525</xdr:rowOff>
    </xdr:to>
    <xdr:cxnSp macro="">
      <xdr:nvCxnSpPr>
        <xdr:cNvPr id="7" name="Rechte verbindingslijn 6">
          <a:extLst>
            <a:ext uri="{FF2B5EF4-FFF2-40B4-BE49-F238E27FC236}">
              <a16:creationId xmlns:a16="http://schemas.microsoft.com/office/drawing/2014/main" xmlns="" id="{00000000-0008-0000-0000-00001B000000}"/>
            </a:ext>
          </a:extLst>
        </xdr:cNvPr>
        <xdr:cNvCxnSpPr/>
      </xdr:nvCxnSpPr>
      <xdr:spPr>
        <a:xfrm flipH="1">
          <a:off x="1276351" y="590550"/>
          <a:ext cx="981074" cy="0"/>
        </a:xfrm>
        <a:prstGeom prst="line">
          <a:avLst/>
        </a:prstGeom>
        <a:ln w="19050"/>
      </xdr:spPr>
      <xdr:style>
        <a:lnRef idx="1">
          <a:schemeClr val="accent3"/>
        </a:lnRef>
        <a:fillRef idx="0">
          <a:schemeClr val="accent3"/>
        </a:fillRef>
        <a:effectRef idx="0">
          <a:schemeClr val="accent3"/>
        </a:effectRef>
        <a:fontRef idx="minor">
          <a:schemeClr val="tx1"/>
        </a:fontRef>
      </xdr:style>
    </xdr:cxnSp>
    <xdr:clientData/>
  </xdr:twoCellAnchor>
  <xdr:twoCellAnchor>
    <xdr:from>
      <xdr:col>6</xdr:col>
      <xdr:colOff>114300</xdr:colOff>
      <xdr:row>4</xdr:row>
      <xdr:rowOff>28575</xdr:rowOff>
    </xdr:from>
    <xdr:to>
      <xdr:col>9</xdr:col>
      <xdr:colOff>190500</xdr:colOff>
      <xdr:row>22</xdr:row>
      <xdr:rowOff>0</xdr:rowOff>
    </xdr:to>
    <xdr:cxnSp macro="">
      <xdr:nvCxnSpPr>
        <xdr:cNvPr id="8" name="Rechte verbindingslijn met pijl 7">
          <a:extLst>
            <a:ext uri="{FF2B5EF4-FFF2-40B4-BE49-F238E27FC236}">
              <a16:creationId xmlns:a16="http://schemas.microsoft.com/office/drawing/2014/main" xmlns="" id="{00000000-0008-0000-0000-00001C000000}"/>
            </a:ext>
          </a:extLst>
        </xdr:cNvPr>
        <xdr:cNvCxnSpPr/>
      </xdr:nvCxnSpPr>
      <xdr:spPr>
        <a:xfrm>
          <a:off x="3448050" y="771525"/>
          <a:ext cx="1905000" cy="2895600"/>
        </a:xfrm>
        <a:prstGeom prst="straightConnector1">
          <a:avLst/>
        </a:prstGeom>
        <a:ln w="19050">
          <a:tailEnd type="arrow"/>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5</xdr:col>
      <xdr:colOff>9526</xdr:colOff>
      <xdr:row>4</xdr:row>
      <xdr:rowOff>9525</xdr:rowOff>
    </xdr:from>
    <xdr:to>
      <xdr:col>6</xdr:col>
      <xdr:colOff>381000</xdr:colOff>
      <xdr:row>4</xdr:row>
      <xdr:rowOff>9525</xdr:rowOff>
    </xdr:to>
    <xdr:cxnSp macro="">
      <xdr:nvCxnSpPr>
        <xdr:cNvPr id="9" name="Rechte verbindingslijn 8">
          <a:extLst>
            <a:ext uri="{FF2B5EF4-FFF2-40B4-BE49-F238E27FC236}">
              <a16:creationId xmlns:a16="http://schemas.microsoft.com/office/drawing/2014/main" xmlns="" id="{00000000-0008-0000-0000-00001D000000}"/>
            </a:ext>
          </a:extLst>
        </xdr:cNvPr>
        <xdr:cNvCxnSpPr/>
      </xdr:nvCxnSpPr>
      <xdr:spPr>
        <a:xfrm flipH="1">
          <a:off x="2733676" y="752475"/>
          <a:ext cx="981074" cy="0"/>
        </a:xfrm>
        <a:prstGeom prst="line">
          <a:avLst/>
        </a:prstGeom>
        <a:ln w="19050"/>
      </xdr:spPr>
      <xdr:style>
        <a:lnRef idx="1">
          <a:schemeClr val="accent5"/>
        </a:lnRef>
        <a:fillRef idx="0">
          <a:schemeClr val="accent5"/>
        </a:fillRef>
        <a:effectRef idx="0">
          <a:schemeClr val="accent5"/>
        </a:effectRef>
        <a:fontRef idx="minor">
          <a:schemeClr val="tx1"/>
        </a:fontRef>
      </xdr:style>
    </xdr:cxnSp>
    <xdr:clientData/>
  </xdr:twoCellAnchor>
  <xdr:twoCellAnchor>
    <xdr:from>
      <xdr:col>6</xdr:col>
      <xdr:colOff>209550</xdr:colOff>
      <xdr:row>21</xdr:row>
      <xdr:rowOff>133350</xdr:rowOff>
    </xdr:from>
    <xdr:to>
      <xdr:col>12</xdr:col>
      <xdr:colOff>495300</xdr:colOff>
      <xdr:row>40</xdr:row>
      <xdr:rowOff>95250</xdr:rowOff>
    </xdr:to>
    <xdr:cxnSp macro="">
      <xdr:nvCxnSpPr>
        <xdr:cNvPr id="10" name="Rechte verbindingslijn met pijl 9">
          <a:extLst>
            <a:ext uri="{FF2B5EF4-FFF2-40B4-BE49-F238E27FC236}">
              <a16:creationId xmlns:a16="http://schemas.microsoft.com/office/drawing/2014/main" xmlns="" id="{00000000-0008-0000-0000-000027000000}"/>
            </a:ext>
          </a:extLst>
        </xdr:cNvPr>
        <xdr:cNvCxnSpPr/>
      </xdr:nvCxnSpPr>
      <xdr:spPr>
        <a:xfrm flipV="1">
          <a:off x="3543300" y="3638550"/>
          <a:ext cx="3943350" cy="3133725"/>
        </a:xfrm>
        <a:prstGeom prst="straightConnector1">
          <a:avLst/>
        </a:prstGeom>
        <a:ln w="19050">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38101</xdr:colOff>
      <xdr:row>40</xdr:row>
      <xdr:rowOff>85725</xdr:rowOff>
    </xdr:from>
    <xdr:to>
      <xdr:col>7</xdr:col>
      <xdr:colOff>133350</xdr:colOff>
      <xdr:row>40</xdr:row>
      <xdr:rowOff>95250</xdr:rowOff>
    </xdr:to>
    <xdr:cxnSp macro="">
      <xdr:nvCxnSpPr>
        <xdr:cNvPr id="11" name="Rechte verbindingslijn 10">
          <a:extLst>
            <a:ext uri="{FF2B5EF4-FFF2-40B4-BE49-F238E27FC236}">
              <a16:creationId xmlns:a16="http://schemas.microsoft.com/office/drawing/2014/main" xmlns="" id="{00000000-0008-0000-0000-000028000000}"/>
            </a:ext>
          </a:extLst>
        </xdr:cNvPr>
        <xdr:cNvCxnSpPr/>
      </xdr:nvCxnSpPr>
      <xdr:spPr>
        <a:xfrm flipH="1">
          <a:off x="2152651" y="6762750"/>
          <a:ext cx="1924049" cy="952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tte/AppData/Local/Microsoft/Windows/INetCache/Content.Outlook/O68JEH1T/Format%20taakherschik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Instructie"/>
      <sheetName val="Voorbeeld interne"/>
    </sheetNames>
    <sheetDataSet>
      <sheetData sheetId="0">
        <row r="1">
          <cell r="A1" t="str">
            <v>Keuze</v>
          </cell>
        </row>
        <row r="2">
          <cell r="A2">
            <v>1</v>
          </cell>
        </row>
        <row r="3">
          <cell r="A3">
            <v>2</v>
          </cell>
        </row>
        <row r="4">
          <cell r="A4">
            <v>3</v>
          </cell>
        </row>
        <row r="5">
          <cell r="A5">
            <v>4</v>
          </cell>
        </row>
      </sheetData>
      <sheetData sheetId="1"/>
      <sheetData sheetId="2"/>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topLeftCell="A7" zoomScaleNormal="100" workbookViewId="0">
      <selection activeCell="A12" sqref="A12:E24"/>
    </sheetView>
  </sheetViews>
  <sheetFormatPr defaultRowHeight="15"/>
  <cols>
    <col min="1" max="1" width="4" style="16" customWidth="1"/>
    <col min="2" max="2" width="5.5703125" style="16" customWidth="1"/>
    <col min="5" max="5" width="21.140625" customWidth="1"/>
  </cols>
  <sheetData>
    <row r="1" spans="1:5" ht="18.75" customHeight="1">
      <c r="A1" s="323" t="s">
        <v>70</v>
      </c>
      <c r="B1" s="324"/>
      <c r="C1" s="324"/>
      <c r="D1" s="324"/>
      <c r="E1" s="325"/>
    </row>
    <row r="2" spans="1:5" ht="30" customHeight="1">
      <c r="A2" s="326" t="s">
        <v>71</v>
      </c>
      <c r="B2" s="327"/>
      <c r="C2" s="327"/>
      <c r="D2" s="327"/>
      <c r="E2" s="328"/>
    </row>
    <row r="3" spans="1:5" ht="17.25" customHeight="1">
      <c r="A3" s="78"/>
      <c r="B3" s="329" t="s">
        <v>72</v>
      </c>
      <c r="C3" s="329"/>
      <c r="D3" s="329"/>
      <c r="E3" s="330"/>
    </row>
    <row r="4" spans="1:5">
      <c r="A4" s="95"/>
      <c r="B4" s="96">
        <v>1</v>
      </c>
      <c r="C4" s="1" t="s">
        <v>78</v>
      </c>
      <c r="D4" s="1"/>
      <c r="E4" s="97"/>
    </row>
    <row r="5" spans="1:5">
      <c r="A5" s="95"/>
      <c r="B5" s="96">
        <v>2</v>
      </c>
      <c r="C5" s="1" t="s">
        <v>79</v>
      </c>
      <c r="D5" s="1"/>
      <c r="E5" s="97"/>
    </row>
    <row r="6" spans="1:5">
      <c r="A6" s="95"/>
      <c r="B6" s="96">
        <v>3</v>
      </c>
      <c r="C6" s="1" t="s">
        <v>88</v>
      </c>
      <c r="D6" s="1"/>
      <c r="E6" s="97"/>
    </row>
    <row r="7" spans="1:5">
      <c r="A7" s="95"/>
      <c r="B7" s="98"/>
      <c r="C7" s="1"/>
      <c r="D7" s="1"/>
      <c r="E7" s="97"/>
    </row>
    <row r="8" spans="1:5" ht="17.25" customHeight="1">
      <c r="A8" s="78"/>
      <c r="B8" s="329" t="s">
        <v>87</v>
      </c>
      <c r="C8" s="329"/>
      <c r="D8" s="329"/>
      <c r="E8" s="330"/>
    </row>
    <row r="9" spans="1:5">
      <c r="A9" s="95"/>
      <c r="B9" s="96">
        <v>4</v>
      </c>
      <c r="C9" s="1" t="s">
        <v>80</v>
      </c>
      <c r="D9" s="1"/>
      <c r="E9" s="97"/>
    </row>
    <row r="10" spans="1:5">
      <c r="A10" s="95"/>
      <c r="B10" s="96">
        <v>5</v>
      </c>
      <c r="C10" s="1" t="s">
        <v>81</v>
      </c>
      <c r="D10" s="1"/>
      <c r="E10" s="97"/>
    </row>
    <row r="11" spans="1:5">
      <c r="A11" s="99"/>
      <c r="B11" s="100"/>
      <c r="C11" s="1"/>
      <c r="D11" s="1"/>
      <c r="E11" s="97"/>
    </row>
    <row r="12" spans="1:5" ht="30" customHeight="1">
      <c r="A12" s="326" t="s">
        <v>15</v>
      </c>
      <c r="B12" s="327"/>
      <c r="C12" s="327"/>
      <c r="D12" s="327"/>
      <c r="E12" s="328"/>
    </row>
    <row r="13" spans="1:5" ht="17.25" customHeight="1">
      <c r="A13" s="78"/>
      <c r="B13" s="329" t="s">
        <v>73</v>
      </c>
      <c r="C13" s="329"/>
      <c r="D13" s="329"/>
      <c r="E13" s="330"/>
    </row>
    <row r="14" spans="1:5">
      <c r="A14" s="95"/>
      <c r="B14" s="96">
        <v>6</v>
      </c>
      <c r="C14" s="1" t="s">
        <v>74</v>
      </c>
      <c r="D14" s="1"/>
      <c r="E14" s="97"/>
    </row>
    <row r="15" spans="1:5">
      <c r="A15" s="95"/>
      <c r="B15" s="100"/>
      <c r="C15" s="1"/>
      <c r="D15" s="1"/>
      <c r="E15" s="97"/>
    </row>
    <row r="16" spans="1:5" ht="17.25" customHeight="1">
      <c r="A16" s="78"/>
      <c r="B16" s="329" t="s">
        <v>75</v>
      </c>
      <c r="C16" s="329"/>
      <c r="D16" s="329"/>
      <c r="E16" s="330"/>
    </row>
    <row r="17" spans="1:5">
      <c r="A17" s="95"/>
      <c r="B17" s="96">
        <v>7</v>
      </c>
      <c r="C17" s="1" t="s">
        <v>82</v>
      </c>
      <c r="D17" s="1"/>
      <c r="E17" s="97"/>
    </row>
    <row r="18" spans="1:5">
      <c r="A18" s="95"/>
      <c r="B18" s="96">
        <v>8</v>
      </c>
      <c r="C18" s="1" t="s">
        <v>83</v>
      </c>
      <c r="D18" s="1"/>
      <c r="E18" s="97"/>
    </row>
    <row r="19" spans="1:5">
      <c r="A19" s="95"/>
      <c r="B19" s="101"/>
      <c r="C19" s="1"/>
      <c r="D19" s="1"/>
      <c r="E19" s="97"/>
    </row>
    <row r="20" spans="1:5" ht="17.25" customHeight="1">
      <c r="A20" s="78"/>
      <c r="B20" s="329" t="s">
        <v>76</v>
      </c>
      <c r="C20" s="329"/>
      <c r="D20" s="329"/>
      <c r="E20" s="330"/>
    </row>
    <row r="21" spans="1:5">
      <c r="A21" s="95"/>
      <c r="B21" s="96">
        <v>9</v>
      </c>
      <c r="C21" s="1" t="s">
        <v>84</v>
      </c>
      <c r="D21" s="1"/>
      <c r="E21" s="97"/>
    </row>
    <row r="22" spans="1:5">
      <c r="A22" s="95"/>
      <c r="B22" s="102"/>
      <c r="C22" s="1"/>
      <c r="D22" s="1"/>
      <c r="E22" s="97"/>
    </row>
    <row r="23" spans="1:5" ht="17.25" customHeight="1">
      <c r="A23" s="78"/>
      <c r="B23" s="329" t="s">
        <v>77</v>
      </c>
      <c r="C23" s="329"/>
      <c r="D23" s="329"/>
      <c r="E23" s="330"/>
    </row>
    <row r="24" spans="1:5">
      <c r="A24" s="103"/>
      <c r="B24" s="104">
        <v>10</v>
      </c>
      <c r="C24" s="12" t="s">
        <v>85</v>
      </c>
      <c r="D24" s="12"/>
      <c r="E24" s="105"/>
    </row>
    <row r="25" spans="1:5">
      <c r="A25" s="22"/>
    </row>
    <row r="26" spans="1:5">
      <c r="A26" s="17"/>
      <c r="B26" s="13"/>
    </row>
    <row r="28" spans="1:5">
      <c r="A28" s="17"/>
      <c r="B28" s="13"/>
    </row>
    <row r="30" spans="1:5">
      <c r="A30" s="17"/>
      <c r="B30" s="13"/>
    </row>
    <row r="32" spans="1:5">
      <c r="A32" s="17"/>
      <c r="B32" s="13"/>
    </row>
    <row r="34" spans="1:2">
      <c r="A34" s="17"/>
      <c r="B34" s="13"/>
    </row>
    <row r="35" spans="1:2">
      <c r="A35" s="17"/>
      <c r="B35" s="14"/>
    </row>
    <row r="37" spans="1:2">
      <c r="A37" s="17"/>
      <c r="B37" s="13"/>
    </row>
  </sheetData>
  <mergeCells count="9">
    <mergeCell ref="A1:E1"/>
    <mergeCell ref="A2:E2"/>
    <mergeCell ref="B23:E23"/>
    <mergeCell ref="B3:E3"/>
    <mergeCell ref="B8:E8"/>
    <mergeCell ref="A12:E12"/>
    <mergeCell ref="B13:E13"/>
    <mergeCell ref="B16:E16"/>
    <mergeCell ref="B20:E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35"/>
  <sheetViews>
    <sheetView tabSelected="1" topLeftCell="BP13" zoomScale="90" zoomScaleNormal="90" workbookViewId="0">
      <selection activeCell="BX34" sqref="BX34"/>
    </sheetView>
  </sheetViews>
  <sheetFormatPr defaultRowHeight="15"/>
  <cols>
    <col min="1" max="1" width="22.28515625" customWidth="1"/>
    <col min="2" max="2" width="5.140625" customWidth="1"/>
    <col min="3" max="3" width="34.28515625" customWidth="1"/>
    <col min="7" max="7" width="32.42578125" bestFit="1" customWidth="1"/>
    <col min="8" max="8" width="32.42578125" style="72" customWidth="1"/>
    <col min="9" max="9" width="15.28515625" bestFit="1" customWidth="1"/>
    <col min="10" max="10" width="16.42578125" customWidth="1"/>
    <col min="11" max="11" width="16.28515625" customWidth="1"/>
    <col min="12" max="13" width="16.7109375" customWidth="1"/>
    <col min="14" max="14" width="13.28515625" customWidth="1"/>
    <col min="15" max="15" width="18" customWidth="1"/>
    <col min="16" max="16" width="17.42578125" customWidth="1"/>
    <col min="17" max="17" width="16.42578125" bestFit="1" customWidth="1"/>
    <col min="18" max="18" width="17.85546875" bestFit="1" customWidth="1"/>
    <col min="19" max="19" width="16" bestFit="1" customWidth="1"/>
    <col min="20" max="20" width="13.42578125" bestFit="1" customWidth="1"/>
    <col min="21" max="21" width="13.28515625" bestFit="1" customWidth="1"/>
    <col min="22" max="22" width="18" bestFit="1" customWidth="1"/>
    <col min="23" max="23" width="18" customWidth="1"/>
    <col min="24" max="24" width="17.42578125" bestFit="1" customWidth="1"/>
    <col min="25" max="25" width="16.42578125" bestFit="1" customWidth="1"/>
    <col min="26" max="26" width="17.85546875" bestFit="1" customWidth="1"/>
    <col min="27" max="27" width="16" bestFit="1" customWidth="1"/>
    <col min="28" max="28" width="13.42578125" bestFit="1" customWidth="1"/>
    <col min="29" max="29" width="13.28515625" bestFit="1" customWidth="1"/>
    <col min="30" max="30" width="18" bestFit="1" customWidth="1"/>
    <col min="31" max="31" width="18" customWidth="1"/>
    <col min="32" max="32" width="17.42578125" bestFit="1" customWidth="1"/>
    <col min="34" max="34" width="36.7109375" bestFit="1" customWidth="1"/>
    <col min="35" max="35" width="13.5703125" bestFit="1" customWidth="1"/>
    <col min="36" max="36" width="15.28515625" bestFit="1" customWidth="1"/>
    <col min="37" max="37" width="16.42578125" bestFit="1" customWidth="1"/>
    <col min="38" max="38" width="17.85546875" bestFit="1" customWidth="1"/>
    <col min="39" max="39" width="16" bestFit="1" customWidth="1"/>
    <col min="40" max="40" width="13.42578125" bestFit="1" customWidth="1"/>
    <col min="41" max="41" width="13.28515625" bestFit="1" customWidth="1"/>
    <col min="42" max="42" width="18" bestFit="1" customWidth="1"/>
    <col min="43" max="43" width="17.42578125" bestFit="1" customWidth="1"/>
    <col min="44" max="44" width="16.42578125" bestFit="1" customWidth="1"/>
    <col min="45" max="45" width="17.85546875" bestFit="1" customWidth="1"/>
    <col min="46" max="46" width="16" bestFit="1" customWidth="1"/>
    <col min="47" max="47" width="13.42578125" bestFit="1" customWidth="1"/>
    <col min="48" max="48" width="13.28515625" bestFit="1" customWidth="1"/>
    <col min="49" max="49" width="18" bestFit="1" customWidth="1"/>
    <col min="50" max="50" width="18" customWidth="1"/>
    <col min="51" max="51" width="17.42578125" bestFit="1" customWidth="1"/>
    <col min="52" max="52" width="16.42578125" bestFit="1" customWidth="1"/>
    <col min="53" max="53" width="17.85546875" bestFit="1" customWidth="1"/>
    <col min="54" max="54" width="16" bestFit="1" customWidth="1"/>
    <col min="55" max="55" width="13.42578125" bestFit="1" customWidth="1"/>
    <col min="56" max="56" width="13.28515625" bestFit="1" customWidth="1"/>
    <col min="57" max="57" width="18" bestFit="1" customWidth="1"/>
    <col min="58" max="58" width="18" customWidth="1"/>
    <col min="59" max="59" width="17.42578125" bestFit="1" customWidth="1"/>
    <col min="61" max="61" width="46.28515625" bestFit="1" customWidth="1"/>
    <col min="62" max="62" width="13.5703125" bestFit="1" customWidth="1"/>
    <col min="63" max="63" width="15.28515625" bestFit="1" customWidth="1"/>
    <col min="64" max="64" width="16.42578125" bestFit="1" customWidth="1"/>
    <col min="65" max="65" width="17.85546875" bestFit="1" customWidth="1"/>
    <col min="66" max="66" width="16" bestFit="1" customWidth="1"/>
    <col min="67" max="67" width="13.42578125" bestFit="1" customWidth="1"/>
    <col min="68" max="68" width="11" bestFit="1" customWidth="1"/>
    <col min="69" max="69" width="18" bestFit="1" customWidth="1"/>
    <col min="70" max="70" width="17.42578125" bestFit="1" customWidth="1"/>
    <col min="71" max="71" width="16.28515625" customWidth="1"/>
    <col min="72" max="72" width="17.85546875" bestFit="1" customWidth="1"/>
    <col min="75" max="75" width="13.28515625" bestFit="1" customWidth="1"/>
    <col min="76" max="76" width="18" bestFit="1" customWidth="1"/>
    <col min="77" max="77" width="18" customWidth="1"/>
    <col min="78" max="78" width="17.42578125" bestFit="1" customWidth="1"/>
    <col min="79" max="79" width="16.42578125" bestFit="1" customWidth="1"/>
    <col min="80" max="80" width="17.85546875" bestFit="1" customWidth="1"/>
    <col min="81" max="81" width="16" bestFit="1" customWidth="1"/>
    <col min="82" max="82" width="13.42578125" bestFit="1" customWidth="1"/>
    <col min="83" max="83" width="13.28515625" bestFit="1" customWidth="1"/>
    <col min="84" max="84" width="18" bestFit="1" customWidth="1"/>
    <col min="85" max="85" width="18" customWidth="1"/>
    <col min="86" max="86" width="17.42578125" bestFit="1" customWidth="1"/>
  </cols>
  <sheetData>
    <row r="1" spans="1:59" ht="108" customHeight="1">
      <c r="A1" s="379" t="s">
        <v>334</v>
      </c>
      <c r="B1" s="379"/>
      <c r="C1" s="379"/>
      <c r="D1" s="379"/>
      <c r="E1" s="379"/>
      <c r="F1" s="379"/>
      <c r="G1" s="379"/>
      <c r="H1" s="308"/>
      <c r="I1" s="308"/>
      <c r="J1" s="308"/>
      <c r="K1" s="308"/>
      <c r="L1" s="308"/>
      <c r="M1" s="308"/>
      <c r="N1" s="308"/>
      <c r="O1" s="308"/>
      <c r="P1" s="308"/>
      <c r="Q1" s="308"/>
      <c r="R1" s="308"/>
      <c r="S1" s="308"/>
      <c r="T1" s="308"/>
      <c r="U1" s="308"/>
    </row>
    <row r="3" spans="1:59">
      <c r="Q3" s="262" t="s">
        <v>349</v>
      </c>
      <c r="R3" s="262"/>
      <c r="S3" s="262"/>
      <c r="T3" s="262"/>
      <c r="U3" s="262"/>
      <c r="V3" s="262"/>
      <c r="W3" s="262"/>
      <c r="X3" s="262"/>
      <c r="AR3" s="262" t="s">
        <v>349</v>
      </c>
      <c r="AS3" s="262"/>
      <c r="AT3" s="262"/>
      <c r="AU3" s="262"/>
      <c r="AV3" s="262"/>
      <c r="AW3" s="262"/>
      <c r="AX3" s="262"/>
      <c r="AY3" s="262"/>
    </row>
    <row r="4" spans="1:59">
      <c r="A4" s="238" t="s">
        <v>274</v>
      </c>
      <c r="B4" s="239" t="s">
        <v>276</v>
      </c>
      <c r="C4" s="368" t="s">
        <v>294</v>
      </c>
      <c r="D4" s="368"/>
      <c r="E4" s="369"/>
      <c r="G4" s="254" t="s">
        <v>331</v>
      </c>
      <c r="H4" s="263"/>
      <c r="I4" s="257"/>
      <c r="J4" s="378" t="s">
        <v>355</v>
      </c>
      <c r="K4" s="378"/>
      <c r="L4" s="378"/>
      <c r="M4" s="378"/>
      <c r="N4" s="378"/>
      <c r="O4" s="378"/>
      <c r="P4" s="378"/>
      <c r="Q4" s="380" t="s">
        <v>345</v>
      </c>
      <c r="R4" s="380"/>
      <c r="S4" s="380"/>
      <c r="T4" s="380"/>
      <c r="U4" s="380"/>
      <c r="V4" s="380"/>
      <c r="W4" s="380"/>
      <c r="X4" s="380"/>
      <c r="Y4" s="378" t="s">
        <v>346</v>
      </c>
      <c r="Z4" s="378"/>
      <c r="AA4" s="378"/>
      <c r="AB4" s="378"/>
      <c r="AC4" s="378"/>
      <c r="AD4" s="378"/>
      <c r="AE4" s="378"/>
      <c r="AF4" s="378"/>
      <c r="AH4" s="254" t="s">
        <v>358</v>
      </c>
      <c r="AI4" s="263"/>
      <c r="AJ4" s="257"/>
      <c r="AK4" s="378" t="s">
        <v>355</v>
      </c>
      <c r="AL4" s="378"/>
      <c r="AM4" s="378"/>
      <c r="AN4" s="378"/>
      <c r="AO4" s="378"/>
      <c r="AP4" s="378"/>
      <c r="AQ4" s="378"/>
      <c r="AR4" s="380" t="s">
        <v>345</v>
      </c>
      <c r="AS4" s="380"/>
      <c r="AT4" s="380"/>
      <c r="AU4" s="380"/>
      <c r="AV4" s="380"/>
      <c r="AW4" s="380"/>
      <c r="AX4" s="380"/>
      <c r="AY4" s="380"/>
      <c r="AZ4" s="378" t="s">
        <v>346</v>
      </c>
      <c r="BA4" s="378"/>
      <c r="BB4" s="378"/>
      <c r="BC4" s="378"/>
      <c r="BD4" s="378"/>
      <c r="BE4" s="378"/>
      <c r="BF4" s="378"/>
      <c r="BG4" s="378"/>
    </row>
    <row r="5" spans="1:59" ht="15" customHeight="1">
      <c r="A5" s="238" t="s">
        <v>71</v>
      </c>
      <c r="B5" s="240"/>
      <c r="C5" s="240"/>
      <c r="D5" s="240"/>
      <c r="E5" s="241"/>
      <c r="G5" s="255" t="s">
        <v>356</v>
      </c>
      <c r="H5" s="264"/>
      <c r="I5" s="257"/>
      <c r="J5" s="36"/>
      <c r="K5" s="250"/>
      <c r="L5" s="250"/>
      <c r="M5" s="250"/>
      <c r="N5" s="250"/>
      <c r="O5" s="250"/>
      <c r="P5" s="250"/>
      <c r="Q5" s="247"/>
      <c r="R5" s="251"/>
      <c r="S5" s="251"/>
      <c r="T5" s="251"/>
      <c r="U5" s="251"/>
      <c r="V5" s="251"/>
      <c r="W5" s="251"/>
      <c r="X5" s="251"/>
      <c r="Y5" s="36"/>
      <c r="Z5" s="250"/>
      <c r="AA5" s="250"/>
      <c r="AB5" s="250"/>
      <c r="AC5" s="250"/>
      <c r="AD5" s="250"/>
      <c r="AE5" s="250"/>
      <c r="AF5" s="250"/>
      <c r="AH5" s="255" t="s">
        <v>357</v>
      </c>
      <c r="AI5" s="264"/>
      <c r="AJ5" s="257"/>
      <c r="AK5" s="36"/>
      <c r="AL5" s="250"/>
      <c r="AM5" s="250"/>
      <c r="AN5" s="250"/>
      <c r="AO5" s="250"/>
      <c r="AP5" s="250"/>
      <c r="AQ5" s="250"/>
      <c r="AR5" s="247"/>
      <c r="AS5" s="251"/>
      <c r="AT5" s="251"/>
      <c r="AU5" s="251"/>
      <c r="AV5" s="251"/>
      <c r="AW5" s="251"/>
      <c r="AX5" s="251"/>
      <c r="AY5" s="251"/>
      <c r="AZ5" s="36"/>
      <c r="BA5" s="250"/>
      <c r="BB5" s="250"/>
      <c r="BC5" s="250"/>
      <c r="BD5" s="250"/>
      <c r="BE5" s="250"/>
      <c r="BF5" s="250"/>
      <c r="BG5" s="250"/>
    </row>
    <row r="6" spans="1:59">
      <c r="A6" s="242"/>
      <c r="B6" s="370" t="s">
        <v>72</v>
      </c>
      <c r="C6" s="370"/>
      <c r="D6" s="243"/>
      <c r="E6" s="249"/>
      <c r="G6" s="257"/>
      <c r="H6" s="265"/>
      <c r="I6" s="257"/>
      <c r="J6" s="250" t="s">
        <v>347</v>
      </c>
      <c r="K6" s="250" t="s">
        <v>340</v>
      </c>
      <c r="L6" s="250" t="s">
        <v>341</v>
      </c>
      <c r="M6" s="250" t="s">
        <v>344</v>
      </c>
      <c r="N6" s="250" t="s">
        <v>342</v>
      </c>
      <c r="O6" s="250" t="s">
        <v>343</v>
      </c>
      <c r="P6" s="250" t="s">
        <v>328</v>
      </c>
      <c r="Q6" s="247" t="s">
        <v>347</v>
      </c>
      <c r="R6" s="251" t="s">
        <v>340</v>
      </c>
      <c r="S6" s="251" t="s">
        <v>341</v>
      </c>
      <c r="T6" s="251" t="s">
        <v>344</v>
      </c>
      <c r="U6" s="251" t="s">
        <v>342</v>
      </c>
      <c r="V6" s="251" t="s">
        <v>343</v>
      </c>
      <c r="W6" s="251" t="s">
        <v>415</v>
      </c>
      <c r="X6" s="251" t="s">
        <v>328</v>
      </c>
      <c r="Y6" s="36" t="s">
        <v>347</v>
      </c>
      <c r="Z6" s="250" t="s">
        <v>340</v>
      </c>
      <c r="AA6" s="250" t="s">
        <v>341</v>
      </c>
      <c r="AB6" s="250" t="s">
        <v>344</v>
      </c>
      <c r="AC6" s="250" t="s">
        <v>342</v>
      </c>
      <c r="AD6" s="250" t="s">
        <v>343</v>
      </c>
      <c r="AE6" s="250" t="s">
        <v>415</v>
      </c>
      <c r="AF6" s="250" t="s">
        <v>328</v>
      </c>
      <c r="AH6" s="257"/>
      <c r="AI6" s="265"/>
      <c r="AJ6" s="257"/>
      <c r="AK6" s="250" t="s">
        <v>347</v>
      </c>
      <c r="AL6" s="250" t="s">
        <v>340</v>
      </c>
      <c r="AM6" s="250" t="s">
        <v>341</v>
      </c>
      <c r="AN6" s="250" t="s">
        <v>344</v>
      </c>
      <c r="AO6" s="250" t="s">
        <v>342</v>
      </c>
      <c r="AP6" s="250" t="s">
        <v>343</v>
      </c>
      <c r="AQ6" s="250" t="s">
        <v>328</v>
      </c>
      <c r="AR6" s="247" t="s">
        <v>347</v>
      </c>
      <c r="AS6" s="251" t="s">
        <v>340</v>
      </c>
      <c r="AT6" s="251" t="s">
        <v>341</v>
      </c>
      <c r="AU6" s="251" t="s">
        <v>344</v>
      </c>
      <c r="AV6" s="251" t="s">
        <v>342</v>
      </c>
      <c r="AW6" s="251" t="s">
        <v>343</v>
      </c>
      <c r="AX6" s="251" t="s">
        <v>415</v>
      </c>
      <c r="AY6" s="251" t="s">
        <v>328</v>
      </c>
      <c r="AZ6" s="36" t="s">
        <v>347</v>
      </c>
      <c r="BA6" s="250" t="s">
        <v>340</v>
      </c>
      <c r="BB6" s="250" t="s">
        <v>341</v>
      </c>
      <c r="BC6" s="250" t="s">
        <v>344</v>
      </c>
      <c r="BD6" s="250" t="s">
        <v>342</v>
      </c>
      <c r="BE6" s="250" t="s">
        <v>343</v>
      </c>
      <c r="BF6" s="250" t="str">
        <f>'Detail uitwerking scenario''s'!$AX$23</f>
        <v>Toeslag% model</v>
      </c>
      <c r="BG6" s="250" t="s">
        <v>328</v>
      </c>
    </row>
    <row r="7" spans="1:59">
      <c r="A7" s="245"/>
      <c r="B7" s="246">
        <v>1</v>
      </c>
      <c r="C7" s="247" t="s">
        <v>78</v>
      </c>
      <c r="D7" s="247">
        <v>2</v>
      </c>
      <c r="E7" s="248"/>
      <c r="G7" s="377" t="s">
        <v>332</v>
      </c>
      <c r="H7" s="258" t="s">
        <v>338</v>
      </c>
      <c r="I7" s="257" t="s">
        <v>335</v>
      </c>
      <c r="J7" s="250">
        <v>3</v>
      </c>
      <c r="K7" s="250" t="s">
        <v>339</v>
      </c>
      <c r="L7" s="250">
        <f>17-8-0.5</f>
        <v>8.5</v>
      </c>
      <c r="M7" s="250">
        <v>12</v>
      </c>
      <c r="N7" s="250" t="s">
        <v>141</v>
      </c>
      <c r="O7" s="250">
        <v>0</v>
      </c>
      <c r="P7" s="250">
        <v>0</v>
      </c>
      <c r="Q7" s="247">
        <v>2</v>
      </c>
      <c r="R7" s="251" t="s">
        <v>339</v>
      </c>
      <c r="S7" s="251">
        <f>17-8-0.5</f>
        <v>8.5</v>
      </c>
      <c r="T7" s="251">
        <v>20</v>
      </c>
      <c r="U7" s="251" t="s">
        <v>141</v>
      </c>
      <c r="V7" s="251">
        <v>0</v>
      </c>
      <c r="W7" s="251">
        <v>0</v>
      </c>
      <c r="X7" s="251">
        <v>0</v>
      </c>
      <c r="Y7" s="36">
        <v>0</v>
      </c>
      <c r="Z7" s="250">
        <v>0</v>
      </c>
      <c r="AA7" s="250">
        <v>0</v>
      </c>
      <c r="AB7" s="250">
        <v>0</v>
      </c>
      <c r="AC7" s="250">
        <v>0</v>
      </c>
      <c r="AD7" s="250">
        <v>0</v>
      </c>
      <c r="AE7" s="250">
        <v>0</v>
      </c>
      <c r="AF7" s="250">
        <v>0</v>
      </c>
      <c r="AH7" s="377" t="s">
        <v>332</v>
      </c>
      <c r="AI7" s="258" t="s">
        <v>338</v>
      </c>
      <c r="AJ7" s="257" t="s">
        <v>335</v>
      </c>
      <c r="AK7" s="250">
        <v>3</v>
      </c>
      <c r="AL7" s="250" t="s">
        <v>339</v>
      </c>
      <c r="AM7" s="250">
        <f>17-8-0.5</f>
        <v>8.5</v>
      </c>
      <c r="AN7" s="250">
        <v>12</v>
      </c>
      <c r="AO7" s="250" t="s">
        <v>141</v>
      </c>
      <c r="AP7" s="250">
        <v>0</v>
      </c>
      <c r="AQ7" s="250">
        <v>0</v>
      </c>
      <c r="AR7" s="247">
        <v>2</v>
      </c>
      <c r="AS7" s="251" t="s">
        <v>339</v>
      </c>
      <c r="AT7" s="251">
        <f>17-8-0.5</f>
        <v>8.5</v>
      </c>
      <c r="AU7" s="251">
        <v>20</v>
      </c>
      <c r="AV7" s="251" t="s">
        <v>141</v>
      </c>
      <c r="AW7" s="299">
        <v>0</v>
      </c>
      <c r="AX7" s="299">
        <v>0</v>
      </c>
      <c r="AY7" s="251">
        <v>0</v>
      </c>
      <c r="AZ7" s="36">
        <v>0</v>
      </c>
      <c r="BA7" s="250">
        <v>0</v>
      </c>
      <c r="BB7" s="250">
        <v>0</v>
      </c>
      <c r="BC7" s="250">
        <v>0</v>
      </c>
      <c r="BD7" s="250">
        <v>0</v>
      </c>
      <c r="BE7" s="300">
        <v>0</v>
      </c>
      <c r="BF7" s="300">
        <v>0</v>
      </c>
      <c r="BG7" s="250">
        <v>0</v>
      </c>
    </row>
    <row r="8" spans="1:59" ht="15" customHeight="1">
      <c r="A8" s="242"/>
      <c r="B8" s="370" t="s">
        <v>87</v>
      </c>
      <c r="C8" s="370"/>
      <c r="D8" s="243"/>
      <c r="E8" s="249"/>
      <c r="G8" s="377"/>
      <c r="H8" s="258" t="s">
        <v>348</v>
      </c>
      <c r="I8" s="257" t="s">
        <v>335</v>
      </c>
      <c r="J8" s="250">
        <v>0</v>
      </c>
      <c r="K8" s="250">
        <v>0</v>
      </c>
      <c r="L8" s="250">
        <v>0</v>
      </c>
      <c r="M8" s="250">
        <v>0</v>
      </c>
      <c r="N8" s="250">
        <v>0</v>
      </c>
      <c r="O8" s="250">
        <v>0</v>
      </c>
      <c r="P8" s="250">
        <v>0</v>
      </c>
      <c r="Q8" s="247">
        <f>4/2</f>
        <v>2</v>
      </c>
      <c r="R8" s="251" t="s">
        <v>339</v>
      </c>
      <c r="S8" s="251">
        <f>17-8-0.5</f>
        <v>8.5</v>
      </c>
      <c r="T8" s="251">
        <v>20</v>
      </c>
      <c r="U8" s="251" t="s">
        <v>141</v>
      </c>
      <c r="V8" s="251">
        <v>0</v>
      </c>
      <c r="W8" s="251">
        <v>0</v>
      </c>
      <c r="X8" s="251">
        <v>0</v>
      </c>
      <c r="Y8" s="36">
        <v>2</v>
      </c>
      <c r="Z8" s="250" t="s">
        <v>339</v>
      </c>
      <c r="AA8" s="250">
        <f>17-8-0.5</f>
        <v>8.5</v>
      </c>
      <c r="AB8" s="250">
        <v>20</v>
      </c>
      <c r="AC8" s="250" t="s">
        <v>141</v>
      </c>
      <c r="AD8" s="250">
        <v>0</v>
      </c>
      <c r="AE8" s="250">
        <v>0</v>
      </c>
      <c r="AF8" s="250">
        <v>0</v>
      </c>
      <c r="AH8" s="377"/>
      <c r="AI8" s="258" t="s">
        <v>348</v>
      </c>
      <c r="AJ8" s="257" t="s">
        <v>335</v>
      </c>
      <c r="AK8" s="250">
        <v>0</v>
      </c>
      <c r="AL8" s="250">
        <v>0</v>
      </c>
      <c r="AM8" s="250">
        <v>0</v>
      </c>
      <c r="AN8" s="250">
        <v>0</v>
      </c>
      <c r="AO8" s="250">
        <v>0</v>
      </c>
      <c r="AP8" s="250">
        <v>0</v>
      </c>
      <c r="AQ8" s="250">
        <v>0</v>
      </c>
      <c r="AR8" s="247">
        <f>4/2</f>
        <v>2</v>
      </c>
      <c r="AS8" s="251" t="s">
        <v>339</v>
      </c>
      <c r="AT8" s="251">
        <f>17-8-0.5</f>
        <v>8.5</v>
      </c>
      <c r="AU8" s="251">
        <v>20</v>
      </c>
      <c r="AV8" s="251" t="s">
        <v>141</v>
      </c>
      <c r="AW8" s="299">
        <v>0</v>
      </c>
      <c r="AX8" s="299">
        <v>0</v>
      </c>
      <c r="AY8" s="251">
        <v>0</v>
      </c>
      <c r="AZ8" s="36">
        <v>2</v>
      </c>
      <c r="BA8" s="250" t="s">
        <v>339</v>
      </c>
      <c r="BB8" s="250">
        <f>17-8-0.5</f>
        <v>8.5</v>
      </c>
      <c r="BC8" s="250">
        <v>20</v>
      </c>
      <c r="BD8" s="250" t="s">
        <v>141</v>
      </c>
      <c r="BE8" s="300">
        <v>0</v>
      </c>
      <c r="BF8" s="300">
        <v>0</v>
      </c>
      <c r="BG8" s="250">
        <v>0</v>
      </c>
    </row>
    <row r="9" spans="1:59" ht="15" customHeight="1">
      <c r="A9" s="245"/>
      <c r="B9" s="246">
        <v>2</v>
      </c>
      <c r="C9" s="247" t="s">
        <v>80</v>
      </c>
      <c r="D9" s="247">
        <v>2</v>
      </c>
      <c r="E9" s="248"/>
      <c r="G9" s="377"/>
      <c r="H9" s="258" t="s">
        <v>2</v>
      </c>
      <c r="I9" s="257" t="s">
        <v>335</v>
      </c>
      <c r="J9" s="250">
        <v>0</v>
      </c>
      <c r="K9" s="250">
        <v>0</v>
      </c>
      <c r="L9" s="250">
        <v>0</v>
      </c>
      <c r="M9" s="250">
        <v>0</v>
      </c>
      <c r="N9" s="250">
        <v>0</v>
      </c>
      <c r="O9" s="250">
        <v>0</v>
      </c>
      <c r="P9" s="250">
        <v>0</v>
      </c>
      <c r="Q9" s="247">
        <v>1</v>
      </c>
      <c r="R9" s="251" t="s">
        <v>339</v>
      </c>
      <c r="S9" s="251">
        <f>17-8-0.5</f>
        <v>8.5</v>
      </c>
      <c r="T9" s="251">
        <v>20</v>
      </c>
      <c r="U9" s="251" t="s">
        <v>141</v>
      </c>
      <c r="V9" s="251">
        <v>0</v>
      </c>
      <c r="W9" s="251">
        <v>0</v>
      </c>
      <c r="X9" s="251">
        <v>0</v>
      </c>
      <c r="Y9" s="36">
        <v>0</v>
      </c>
      <c r="Z9" s="250">
        <v>0</v>
      </c>
      <c r="AA9" s="250">
        <v>0</v>
      </c>
      <c r="AB9" s="250">
        <v>0</v>
      </c>
      <c r="AC9" s="250">
        <v>0</v>
      </c>
      <c r="AD9" s="250">
        <v>0</v>
      </c>
      <c r="AE9" s="250">
        <v>0</v>
      </c>
      <c r="AF9" s="250">
        <v>0</v>
      </c>
      <c r="AH9" s="377"/>
      <c r="AI9" s="258" t="s">
        <v>2</v>
      </c>
      <c r="AJ9" s="257" t="s">
        <v>335</v>
      </c>
      <c r="AK9" s="250">
        <v>0</v>
      </c>
      <c r="AL9" s="250">
        <v>0</v>
      </c>
      <c r="AM9" s="250">
        <v>0</v>
      </c>
      <c r="AN9" s="250">
        <v>0</v>
      </c>
      <c r="AO9" s="250">
        <v>0</v>
      </c>
      <c r="AP9" s="250">
        <v>0</v>
      </c>
      <c r="AQ9" s="250">
        <v>0</v>
      </c>
      <c r="AR9" s="247">
        <v>1</v>
      </c>
      <c r="AS9" s="251" t="s">
        <v>339</v>
      </c>
      <c r="AT9" s="251">
        <f>17-8-0.5</f>
        <v>8.5</v>
      </c>
      <c r="AU9" s="251">
        <v>20</v>
      </c>
      <c r="AV9" s="251" t="s">
        <v>141</v>
      </c>
      <c r="AW9" s="299">
        <v>0</v>
      </c>
      <c r="AX9" s="299">
        <v>0</v>
      </c>
      <c r="AY9" s="251">
        <v>0</v>
      </c>
      <c r="AZ9" s="36">
        <v>0</v>
      </c>
      <c r="BA9" s="250">
        <v>0</v>
      </c>
      <c r="BB9" s="250">
        <v>0</v>
      </c>
      <c r="BC9" s="250">
        <v>0</v>
      </c>
      <c r="BD9" s="250">
        <v>0</v>
      </c>
      <c r="BE9" s="300">
        <v>0</v>
      </c>
      <c r="BF9" s="300">
        <v>0</v>
      </c>
      <c r="BG9" s="250">
        <v>0</v>
      </c>
    </row>
    <row r="10" spans="1:59">
      <c r="A10" s="245"/>
      <c r="B10" s="246">
        <v>3</v>
      </c>
      <c r="C10" s="247" t="s">
        <v>81</v>
      </c>
      <c r="D10" s="247">
        <v>2</v>
      </c>
      <c r="E10" s="248"/>
      <c r="G10" s="257"/>
      <c r="H10" s="265" t="s">
        <v>5</v>
      </c>
      <c r="I10" s="257" t="s">
        <v>335</v>
      </c>
      <c r="J10" s="250">
        <v>0</v>
      </c>
      <c r="K10" s="250">
        <v>0</v>
      </c>
      <c r="L10" s="250">
        <v>0</v>
      </c>
      <c r="M10" s="250">
        <v>0</v>
      </c>
      <c r="N10" s="250">
        <v>0</v>
      </c>
      <c r="O10" s="250">
        <v>0</v>
      </c>
      <c r="P10" s="250">
        <v>0</v>
      </c>
      <c r="Q10" s="247">
        <v>1</v>
      </c>
      <c r="R10" s="251" t="s">
        <v>339</v>
      </c>
      <c r="S10" s="251">
        <f>17-8-0.5</f>
        <v>8.5</v>
      </c>
      <c r="T10" s="251">
        <v>20</v>
      </c>
      <c r="U10" s="251" t="s">
        <v>141</v>
      </c>
      <c r="V10" s="251">
        <v>0</v>
      </c>
      <c r="W10" s="251">
        <v>0</v>
      </c>
      <c r="X10" s="251">
        <v>0</v>
      </c>
      <c r="Y10" s="36">
        <v>0</v>
      </c>
      <c r="Z10" s="250">
        <v>0</v>
      </c>
      <c r="AA10" s="250">
        <v>0</v>
      </c>
      <c r="AB10" s="250">
        <v>0</v>
      </c>
      <c r="AC10" s="250">
        <v>0</v>
      </c>
      <c r="AD10" s="250">
        <v>0</v>
      </c>
      <c r="AE10" s="250">
        <v>0</v>
      </c>
      <c r="AF10" s="250">
        <v>0</v>
      </c>
      <c r="AH10" s="257"/>
      <c r="AI10" s="265" t="s">
        <v>5</v>
      </c>
      <c r="AJ10" s="257" t="s">
        <v>335</v>
      </c>
      <c r="AK10" s="250">
        <v>0</v>
      </c>
      <c r="AL10" s="250">
        <v>0</v>
      </c>
      <c r="AM10" s="250">
        <v>0</v>
      </c>
      <c r="AN10" s="250">
        <v>0</v>
      </c>
      <c r="AO10" s="250">
        <v>0</v>
      </c>
      <c r="AP10" s="250">
        <v>0</v>
      </c>
      <c r="AQ10" s="250">
        <v>0</v>
      </c>
      <c r="AR10" s="247">
        <v>1</v>
      </c>
      <c r="AS10" s="251" t="s">
        <v>339</v>
      </c>
      <c r="AT10" s="251">
        <f>17-8-0.5</f>
        <v>8.5</v>
      </c>
      <c r="AU10" s="251">
        <v>20</v>
      </c>
      <c r="AV10" s="251" t="s">
        <v>141</v>
      </c>
      <c r="AW10" s="299">
        <v>0</v>
      </c>
      <c r="AX10" s="299">
        <v>0</v>
      </c>
      <c r="AY10" s="251">
        <v>0</v>
      </c>
      <c r="AZ10" s="36">
        <v>0</v>
      </c>
      <c r="BA10" s="250">
        <v>0</v>
      </c>
      <c r="BB10" s="250">
        <v>0</v>
      </c>
      <c r="BC10" s="250">
        <v>0</v>
      </c>
      <c r="BD10" s="250">
        <v>0</v>
      </c>
      <c r="BE10" s="300">
        <v>0</v>
      </c>
      <c r="BF10" s="300">
        <v>0</v>
      </c>
      <c r="BG10" s="250">
        <v>0</v>
      </c>
    </row>
    <row r="11" spans="1:59">
      <c r="A11" s="371" t="s">
        <v>320</v>
      </c>
      <c r="B11" s="372"/>
      <c r="C11" s="372"/>
      <c r="D11" s="366">
        <v>9</v>
      </c>
      <c r="E11" s="367"/>
      <c r="G11" s="377" t="s">
        <v>332</v>
      </c>
      <c r="H11" s="258"/>
      <c r="I11" s="257" t="s">
        <v>336</v>
      </c>
      <c r="J11" s="250">
        <v>1</v>
      </c>
      <c r="K11" s="250" t="s">
        <v>350</v>
      </c>
      <c r="L11" s="250">
        <f>23.5-17-0.5</f>
        <v>6</v>
      </c>
      <c r="M11" s="250">
        <v>20</v>
      </c>
      <c r="N11" s="250" t="s">
        <v>351</v>
      </c>
      <c r="O11" s="250">
        <v>0</v>
      </c>
      <c r="P11" s="250">
        <v>0</v>
      </c>
      <c r="Q11" s="247">
        <v>0</v>
      </c>
      <c r="R11" s="251">
        <v>0</v>
      </c>
      <c r="S11" s="251">
        <v>0</v>
      </c>
      <c r="T11" s="251">
        <v>0</v>
      </c>
      <c r="U11" s="251">
        <v>0</v>
      </c>
      <c r="V11" s="251">
        <v>0</v>
      </c>
      <c r="W11" s="251">
        <v>0</v>
      </c>
      <c r="X11" s="251">
        <v>0</v>
      </c>
      <c r="Y11" s="36">
        <v>0</v>
      </c>
      <c r="Z11" s="250">
        <v>0</v>
      </c>
      <c r="AA11" s="250">
        <v>0</v>
      </c>
      <c r="AB11" s="250">
        <v>0</v>
      </c>
      <c r="AC11" s="250">
        <v>0</v>
      </c>
      <c r="AD11" s="250">
        <v>0</v>
      </c>
      <c r="AE11" s="250">
        <v>0</v>
      </c>
      <c r="AF11" s="250">
        <v>0</v>
      </c>
      <c r="AH11" s="377" t="s">
        <v>332</v>
      </c>
      <c r="AI11" s="258"/>
      <c r="AJ11" s="257" t="s">
        <v>336</v>
      </c>
      <c r="AK11" s="250">
        <v>1</v>
      </c>
      <c r="AL11" s="250" t="s">
        <v>350</v>
      </c>
      <c r="AM11" s="250">
        <f>23.5-17-0.5</f>
        <v>6</v>
      </c>
      <c r="AN11" s="250">
        <v>20</v>
      </c>
      <c r="AO11" s="250" t="s">
        <v>351</v>
      </c>
      <c r="AP11" s="250">
        <v>0</v>
      </c>
      <c r="AQ11" s="250">
        <v>0</v>
      </c>
      <c r="AR11" s="247">
        <v>0</v>
      </c>
      <c r="AS11" s="251">
        <v>0</v>
      </c>
      <c r="AT11" s="251">
        <v>0</v>
      </c>
      <c r="AU11" s="251">
        <v>0</v>
      </c>
      <c r="AV11" s="251">
        <v>0</v>
      </c>
      <c r="AW11" s="299">
        <v>0</v>
      </c>
      <c r="AX11" s="299">
        <v>0</v>
      </c>
      <c r="AY11" s="251">
        <v>0</v>
      </c>
      <c r="AZ11" s="36">
        <v>0</v>
      </c>
      <c r="BA11" s="250">
        <v>0</v>
      </c>
      <c r="BB11" s="250">
        <v>0</v>
      </c>
      <c r="BC11" s="250">
        <v>0</v>
      </c>
      <c r="BD11" s="250">
        <v>0</v>
      </c>
      <c r="BE11" s="300">
        <v>0</v>
      </c>
      <c r="BF11" s="300">
        <v>0</v>
      </c>
      <c r="BG11" s="250">
        <v>0</v>
      </c>
    </row>
    <row r="12" spans="1:59">
      <c r="A12" s="373" t="s">
        <v>15</v>
      </c>
      <c r="B12" s="374"/>
      <c r="C12" s="374"/>
      <c r="D12" s="374"/>
      <c r="E12" s="375"/>
      <c r="G12" s="377"/>
      <c r="H12" s="258"/>
      <c r="I12" s="257" t="s">
        <v>337</v>
      </c>
      <c r="J12" s="250">
        <v>1</v>
      </c>
      <c r="K12" s="250" t="s">
        <v>380</v>
      </c>
      <c r="L12" s="250">
        <f>(24-23)+(8.5-0)-0.5</f>
        <v>9</v>
      </c>
      <c r="M12" s="250">
        <v>20</v>
      </c>
      <c r="N12" s="250" t="s">
        <v>351</v>
      </c>
      <c r="O12" s="250">
        <v>0</v>
      </c>
      <c r="P12" s="250">
        <v>0</v>
      </c>
      <c r="Q12" s="247">
        <v>0</v>
      </c>
      <c r="R12" s="251">
        <v>0</v>
      </c>
      <c r="S12" s="251">
        <v>0</v>
      </c>
      <c r="T12" s="251">
        <v>0</v>
      </c>
      <c r="U12" s="251">
        <v>0</v>
      </c>
      <c r="V12" s="251">
        <v>0</v>
      </c>
      <c r="W12" s="251">
        <v>0</v>
      </c>
      <c r="X12" s="251">
        <v>0</v>
      </c>
      <c r="Y12" s="36">
        <v>0</v>
      </c>
      <c r="Z12" s="250">
        <v>0</v>
      </c>
      <c r="AA12" s="250">
        <v>0</v>
      </c>
      <c r="AB12" s="250">
        <v>0</v>
      </c>
      <c r="AC12" s="250">
        <v>0</v>
      </c>
      <c r="AD12" s="250">
        <v>0</v>
      </c>
      <c r="AE12" s="250">
        <v>0</v>
      </c>
      <c r="AF12" s="250">
        <v>0</v>
      </c>
      <c r="AH12" s="377"/>
      <c r="AI12" s="258"/>
      <c r="AJ12" s="257" t="s">
        <v>337</v>
      </c>
      <c r="AK12" s="250">
        <v>0</v>
      </c>
      <c r="AL12" s="250">
        <v>0</v>
      </c>
      <c r="AM12" s="250">
        <v>0</v>
      </c>
      <c r="AN12" s="250">
        <v>0</v>
      </c>
      <c r="AO12" s="250">
        <v>0</v>
      </c>
      <c r="AP12" s="250">
        <v>0</v>
      </c>
      <c r="AQ12" s="250">
        <v>0</v>
      </c>
      <c r="AR12" s="247">
        <v>0.5</v>
      </c>
      <c r="AS12" s="251" t="s">
        <v>380</v>
      </c>
      <c r="AT12" s="251">
        <f>(24-23)+(8.5-0)-0.5</f>
        <v>9</v>
      </c>
      <c r="AU12" s="251">
        <v>20</v>
      </c>
      <c r="AV12" s="251" t="s">
        <v>351</v>
      </c>
      <c r="AW12" s="299">
        <f>Toeslagpercentages!F15</f>
        <v>36.388888888888886</v>
      </c>
      <c r="AX12" s="299">
        <f>'Detail uitwerking scenario''s'!W29</f>
        <v>19.669669669669666</v>
      </c>
      <c r="AY12" s="251">
        <v>0</v>
      </c>
      <c r="AZ12" s="36">
        <v>0.5</v>
      </c>
      <c r="BA12" s="250" t="s">
        <v>380</v>
      </c>
      <c r="BB12" s="250">
        <f>(24-23)+(8.5-0)-0.5</f>
        <v>9</v>
      </c>
      <c r="BC12" s="250">
        <v>20</v>
      </c>
      <c r="BD12" s="250" t="s">
        <v>351</v>
      </c>
      <c r="BE12" s="300">
        <f>Toeslagpercentages!F15</f>
        <v>36.388888888888886</v>
      </c>
      <c r="BF12" s="300">
        <f>'Detail uitwerking scenario''s'!AE29</f>
        <v>22.053872053872052</v>
      </c>
      <c r="BG12" s="250">
        <v>0</v>
      </c>
    </row>
    <row r="13" spans="1:59">
      <c r="A13" s="242"/>
      <c r="B13" s="370" t="s">
        <v>75</v>
      </c>
      <c r="C13" s="370"/>
      <c r="D13" s="370"/>
      <c r="E13" s="376"/>
      <c r="G13" s="377" t="s">
        <v>107</v>
      </c>
      <c r="H13" s="258"/>
      <c r="I13" s="257" t="s">
        <v>352</v>
      </c>
      <c r="J13" s="250">
        <v>1</v>
      </c>
      <c r="K13" s="259" t="s">
        <v>353</v>
      </c>
      <c r="L13" s="259">
        <f>20-8-0.5</f>
        <v>11.5</v>
      </c>
      <c r="M13" s="259">
        <v>8</v>
      </c>
      <c r="N13" s="250" t="s">
        <v>351</v>
      </c>
      <c r="O13" s="250">
        <v>0</v>
      </c>
      <c r="P13" s="250">
        <v>0</v>
      </c>
      <c r="Q13" s="247">
        <v>0</v>
      </c>
      <c r="R13" s="260">
        <v>0</v>
      </c>
      <c r="S13" s="260">
        <v>0</v>
      </c>
      <c r="T13" s="260">
        <v>0</v>
      </c>
      <c r="U13" s="251">
        <v>0</v>
      </c>
      <c r="V13" s="251">
        <v>0</v>
      </c>
      <c r="W13" s="251">
        <v>0</v>
      </c>
      <c r="X13" s="251">
        <v>0</v>
      </c>
      <c r="Y13" s="36">
        <v>0</v>
      </c>
      <c r="Z13" s="259">
        <v>0</v>
      </c>
      <c r="AA13" s="259">
        <v>0</v>
      </c>
      <c r="AB13" s="259">
        <v>0</v>
      </c>
      <c r="AC13" s="250">
        <v>0</v>
      </c>
      <c r="AD13" s="250">
        <v>0</v>
      </c>
      <c r="AE13" s="250">
        <v>0</v>
      </c>
      <c r="AF13" s="250">
        <v>0</v>
      </c>
      <c r="AH13" s="377" t="s">
        <v>107</v>
      </c>
      <c r="AI13" s="258"/>
      <c r="AJ13" s="257" t="s">
        <v>352</v>
      </c>
      <c r="AK13" s="250">
        <v>1</v>
      </c>
      <c r="AL13" s="259" t="s">
        <v>339</v>
      </c>
      <c r="AM13" s="259">
        <f>17-8-0.5</f>
        <v>8.5</v>
      </c>
      <c r="AN13" s="259">
        <v>8</v>
      </c>
      <c r="AO13" s="250" t="s">
        <v>351</v>
      </c>
      <c r="AP13" s="250">
        <v>0</v>
      </c>
      <c r="AQ13" s="250">
        <v>0</v>
      </c>
      <c r="AR13" s="247">
        <v>0</v>
      </c>
      <c r="AS13" s="260">
        <v>0</v>
      </c>
      <c r="AT13" s="260">
        <v>0</v>
      </c>
      <c r="AU13" s="260">
        <v>0</v>
      </c>
      <c r="AV13" s="251">
        <v>0</v>
      </c>
      <c r="AW13" s="299">
        <v>0</v>
      </c>
      <c r="AX13" s="299">
        <v>0</v>
      </c>
      <c r="AY13" s="251">
        <v>0</v>
      </c>
      <c r="AZ13" s="36">
        <v>0</v>
      </c>
      <c r="BA13" s="259">
        <v>0</v>
      </c>
      <c r="BB13" s="259">
        <v>0</v>
      </c>
      <c r="BC13" s="259">
        <v>0</v>
      </c>
      <c r="BD13" s="250">
        <v>0</v>
      </c>
      <c r="BE13" s="300">
        <v>0</v>
      </c>
      <c r="BF13" s="300">
        <v>0</v>
      </c>
      <c r="BG13" s="250">
        <v>0</v>
      </c>
    </row>
    <row r="14" spans="1:59">
      <c r="A14" s="245"/>
      <c r="B14" s="246">
        <v>4</v>
      </c>
      <c r="C14" s="247" t="s">
        <v>82</v>
      </c>
      <c r="D14" s="247"/>
      <c r="E14" s="248">
        <v>1</v>
      </c>
      <c r="G14" s="377"/>
      <c r="H14" s="258"/>
      <c r="I14" s="257" t="s">
        <v>352</v>
      </c>
      <c r="J14" s="250">
        <v>1</v>
      </c>
      <c r="K14" s="250" t="s">
        <v>354</v>
      </c>
      <c r="L14" s="250">
        <f>(24-20)+(8-0)-0.5</f>
        <v>11.5</v>
      </c>
      <c r="M14" s="250">
        <v>8</v>
      </c>
      <c r="N14" s="250" t="s">
        <v>351</v>
      </c>
      <c r="O14" s="250">
        <v>0</v>
      </c>
      <c r="P14" s="250">
        <v>0</v>
      </c>
      <c r="Q14" s="247">
        <v>0</v>
      </c>
      <c r="R14" s="251">
        <v>0</v>
      </c>
      <c r="S14" s="251">
        <v>0</v>
      </c>
      <c r="T14" s="251">
        <v>0</v>
      </c>
      <c r="U14" s="251">
        <v>0</v>
      </c>
      <c r="V14" s="251">
        <v>0</v>
      </c>
      <c r="W14" s="251">
        <v>0</v>
      </c>
      <c r="X14" s="251">
        <v>0</v>
      </c>
      <c r="Y14" s="36">
        <v>0</v>
      </c>
      <c r="Z14" s="250">
        <v>0</v>
      </c>
      <c r="AA14" s="250">
        <v>0</v>
      </c>
      <c r="AB14" s="250">
        <v>0</v>
      </c>
      <c r="AC14" s="250">
        <v>0</v>
      </c>
      <c r="AD14" s="250">
        <v>0</v>
      </c>
      <c r="AE14" s="250">
        <v>0</v>
      </c>
      <c r="AF14" s="250">
        <v>0</v>
      </c>
      <c r="AH14" s="377"/>
      <c r="AI14" s="258"/>
      <c r="AJ14" s="257" t="s">
        <v>352</v>
      </c>
      <c r="AK14" s="250">
        <v>0</v>
      </c>
      <c r="AL14" s="250">
        <v>0</v>
      </c>
      <c r="AM14" s="250">
        <v>0</v>
      </c>
      <c r="AN14" s="250">
        <v>0</v>
      </c>
      <c r="AO14" s="250">
        <v>0</v>
      </c>
      <c r="AP14" s="250">
        <v>0</v>
      </c>
      <c r="AQ14" s="250">
        <v>0</v>
      </c>
      <c r="AR14" s="247">
        <v>0.5</v>
      </c>
      <c r="AS14" s="251" t="s">
        <v>387</v>
      </c>
      <c r="AT14" s="251">
        <f>23.5-14.5-0.5</f>
        <v>8.5</v>
      </c>
      <c r="AU14" s="251">
        <v>8</v>
      </c>
      <c r="AV14" s="251" t="s">
        <v>351</v>
      </c>
      <c r="AW14" s="299">
        <f>Toeslagpercentages!F32</f>
        <v>50.235294117647058</v>
      </c>
      <c r="AX14" s="299">
        <f>'Detail uitwerking scenario''s'!W31</f>
        <v>27.154213036565977</v>
      </c>
      <c r="AY14" s="251">
        <v>0</v>
      </c>
      <c r="AZ14" s="36">
        <v>0.5</v>
      </c>
      <c r="BA14" s="259" t="s">
        <v>387</v>
      </c>
      <c r="BB14" s="259">
        <f>23.5-14.5-0.5</f>
        <v>8.5</v>
      </c>
      <c r="BC14" s="259">
        <v>8</v>
      </c>
      <c r="BD14" s="250" t="s">
        <v>351</v>
      </c>
      <c r="BE14" s="300">
        <f>Toeslagpercentages!F32</f>
        <v>50.235294117647058</v>
      </c>
      <c r="BF14" s="300">
        <f>'Detail uitwerking scenario''s'!AE31</f>
        <v>30.445632798573975</v>
      </c>
      <c r="BG14" s="250">
        <v>0</v>
      </c>
    </row>
    <row r="15" spans="1:59">
      <c r="A15" s="245"/>
      <c r="B15" s="246">
        <v>5</v>
      </c>
      <c r="C15" s="247" t="s">
        <v>83</v>
      </c>
      <c r="D15" s="247">
        <v>2</v>
      </c>
      <c r="E15" s="248"/>
      <c r="G15" s="377"/>
      <c r="H15" s="258"/>
      <c r="I15" s="257" t="s">
        <v>352</v>
      </c>
      <c r="J15" s="250">
        <v>0</v>
      </c>
      <c r="K15" s="250">
        <v>0</v>
      </c>
      <c r="L15" s="250">
        <v>0</v>
      </c>
      <c r="M15" s="250">
        <v>0</v>
      </c>
      <c r="N15" s="250">
        <v>0</v>
      </c>
      <c r="O15" s="250">
        <v>0</v>
      </c>
      <c r="P15" s="250">
        <v>0</v>
      </c>
      <c r="Q15" s="247">
        <v>0</v>
      </c>
      <c r="R15" s="251">
        <v>0</v>
      </c>
      <c r="S15" s="251">
        <v>0</v>
      </c>
      <c r="T15" s="251">
        <v>0</v>
      </c>
      <c r="U15" s="251">
        <v>0</v>
      </c>
      <c r="V15" s="251">
        <v>0</v>
      </c>
      <c r="W15" s="251">
        <v>0</v>
      </c>
      <c r="X15" s="251">
        <v>0</v>
      </c>
      <c r="Y15" s="36">
        <v>0</v>
      </c>
      <c r="Z15" s="250">
        <v>0</v>
      </c>
      <c r="AA15" s="250">
        <v>0</v>
      </c>
      <c r="AB15" s="250">
        <v>0</v>
      </c>
      <c r="AC15" s="250">
        <v>0</v>
      </c>
      <c r="AD15" s="250">
        <v>0</v>
      </c>
      <c r="AE15" s="250">
        <v>0</v>
      </c>
      <c r="AF15" s="250">
        <v>0</v>
      </c>
      <c r="AG15" s="5"/>
      <c r="AH15" s="377"/>
      <c r="AI15" s="258"/>
      <c r="AJ15" s="257" t="s">
        <v>352</v>
      </c>
      <c r="AK15" s="250">
        <v>0</v>
      </c>
      <c r="AL15" s="250">
        <v>0</v>
      </c>
      <c r="AM15" s="250">
        <v>0</v>
      </c>
      <c r="AN15" s="250">
        <v>0</v>
      </c>
      <c r="AO15" s="250">
        <v>0</v>
      </c>
      <c r="AP15" s="250">
        <v>0</v>
      </c>
      <c r="AQ15" s="250">
        <v>0</v>
      </c>
      <c r="AR15" s="247">
        <v>0.5</v>
      </c>
      <c r="AS15" s="251" t="s">
        <v>380</v>
      </c>
      <c r="AT15" s="251">
        <f>(24-23)+(8.5-0)-0.5</f>
        <v>9</v>
      </c>
      <c r="AU15" s="251">
        <v>8</v>
      </c>
      <c r="AV15" s="251" t="s">
        <v>351</v>
      </c>
      <c r="AW15" s="299">
        <f>Toeslagpercentages!F33</f>
        <v>53.388888888888886</v>
      </c>
      <c r="AX15" s="299">
        <f>'Detail uitwerking scenario''s'!W32</f>
        <v>28.858858858858859</v>
      </c>
      <c r="AY15" s="251">
        <v>0</v>
      </c>
      <c r="AZ15" s="36">
        <v>0.5</v>
      </c>
      <c r="BA15" s="259" t="s">
        <v>380</v>
      </c>
      <c r="BB15" s="259">
        <f>(24-23)+(8.5-0)-0.5</f>
        <v>9</v>
      </c>
      <c r="BC15" s="259">
        <v>8</v>
      </c>
      <c r="BD15" s="250" t="s">
        <v>351</v>
      </c>
      <c r="BE15" s="300">
        <f>Toeslagpercentages!F33</f>
        <v>53.388888888888886</v>
      </c>
      <c r="BF15" s="300">
        <f>'Detail uitwerking scenario''s'!AE32</f>
        <v>32.35690235690236</v>
      </c>
      <c r="BG15" s="250">
        <v>0</v>
      </c>
    </row>
    <row r="16" spans="1:59">
      <c r="A16" s="242"/>
      <c r="B16" s="370" t="s">
        <v>77</v>
      </c>
      <c r="C16" s="370"/>
      <c r="D16" s="370"/>
      <c r="E16" s="376"/>
    </row>
    <row r="17" spans="1:86">
      <c r="A17" s="245"/>
      <c r="B17" s="246">
        <v>6</v>
      </c>
      <c r="C17" s="247" t="s">
        <v>85</v>
      </c>
      <c r="D17" s="247"/>
      <c r="E17" s="248">
        <v>1</v>
      </c>
    </row>
    <row r="18" spans="1:86">
      <c r="A18" s="371" t="s">
        <v>319</v>
      </c>
      <c r="B18" s="372"/>
      <c r="C18" s="372"/>
      <c r="D18" s="366">
        <v>4</v>
      </c>
      <c r="E18" s="367"/>
      <c r="G18" s="2"/>
      <c r="H18" s="266"/>
      <c r="I18" s="2"/>
      <c r="J18" s="2"/>
      <c r="K18" s="2"/>
      <c r="L18" s="2"/>
      <c r="M18" s="2"/>
      <c r="N18" s="2"/>
      <c r="O18" s="2"/>
      <c r="P18" s="2"/>
      <c r="Q18" s="2"/>
      <c r="R18" s="2"/>
      <c r="S18" s="2"/>
      <c r="T18" s="2"/>
      <c r="U18" s="2"/>
      <c r="V18" s="2"/>
      <c r="W18" s="2"/>
      <c r="X18" s="2"/>
      <c r="Y18" s="2"/>
      <c r="Z18" s="2"/>
      <c r="AA18" s="2"/>
      <c r="AB18" s="2"/>
      <c r="AC18" s="2"/>
      <c r="AD18" s="2"/>
      <c r="AE18" s="2"/>
      <c r="AF18" s="2"/>
    </row>
    <row r="19" spans="1:86" s="2" customFormat="1">
      <c r="A19" s="256"/>
      <c r="B19" s="256"/>
      <c r="C19" s="256"/>
      <c r="D19" s="309"/>
      <c r="E19" s="309"/>
      <c r="G19"/>
      <c r="H19" s="72"/>
      <c r="I19"/>
      <c r="J19"/>
      <c r="K19"/>
      <c r="L19"/>
      <c r="M19"/>
      <c r="N19"/>
      <c r="O19"/>
      <c r="P19"/>
      <c r="Q19"/>
      <c r="R19"/>
      <c r="S19"/>
      <c r="T19"/>
      <c r="U19"/>
      <c r="V19"/>
      <c r="W19"/>
      <c r="X19"/>
      <c r="Y19"/>
      <c r="Z19"/>
      <c r="AA19"/>
      <c r="AB19"/>
      <c r="AC19"/>
      <c r="AD19"/>
      <c r="AE19"/>
      <c r="AF19"/>
    </row>
    <row r="20" spans="1:86" s="2" customFormat="1">
      <c r="A20" s="256"/>
      <c r="B20" s="256"/>
      <c r="C20" s="256"/>
      <c r="D20" s="309"/>
      <c r="E20" s="309"/>
      <c r="G20"/>
      <c r="H20" s="72"/>
      <c r="I20"/>
      <c r="J20"/>
      <c r="K20"/>
      <c r="L20"/>
      <c r="M20"/>
      <c r="N20"/>
      <c r="O20"/>
      <c r="P20"/>
      <c r="Q20" s="262" t="s">
        <v>349</v>
      </c>
      <c r="R20" s="262"/>
      <c r="S20" s="262"/>
      <c r="T20" s="262"/>
      <c r="U20" s="262"/>
      <c r="V20" s="262"/>
      <c r="W20" s="262"/>
      <c r="X20" s="262"/>
      <c r="Y20"/>
      <c r="Z20"/>
      <c r="AA20"/>
      <c r="AB20"/>
      <c r="AC20"/>
      <c r="AD20"/>
      <c r="AE20"/>
      <c r="AF20"/>
      <c r="AR20" s="262" t="s">
        <v>391</v>
      </c>
      <c r="AS20" s="262"/>
      <c r="AT20" s="262"/>
      <c r="AU20" s="262"/>
      <c r="AV20" s="262"/>
      <c r="AW20" s="262"/>
      <c r="AX20" s="262"/>
      <c r="AY20" s="262"/>
      <c r="BS20" s="262" t="s">
        <v>393</v>
      </c>
      <c r="BT20" s="262"/>
      <c r="BU20" s="262"/>
      <c r="BV20" s="262"/>
      <c r="BW20" s="262"/>
      <c r="BX20" s="262"/>
      <c r="BY20" s="262"/>
      <c r="BZ20" s="262"/>
    </row>
    <row r="21" spans="1:86">
      <c r="A21" s="238" t="s">
        <v>275</v>
      </c>
      <c r="B21" s="239" t="s">
        <v>276</v>
      </c>
      <c r="C21" s="368" t="s">
        <v>324</v>
      </c>
      <c r="D21" s="368"/>
      <c r="E21" s="369"/>
      <c r="G21" s="254" t="s">
        <v>331</v>
      </c>
      <c r="H21" s="263"/>
      <c r="I21" s="257"/>
      <c r="J21" s="378" t="s">
        <v>355</v>
      </c>
      <c r="K21" s="378"/>
      <c r="L21" s="378"/>
      <c r="M21" s="378"/>
      <c r="N21" s="378"/>
      <c r="O21" s="378"/>
      <c r="P21" s="378"/>
      <c r="Q21" s="380" t="s">
        <v>345</v>
      </c>
      <c r="R21" s="380"/>
      <c r="S21" s="380"/>
      <c r="T21" s="380"/>
      <c r="U21" s="380"/>
      <c r="V21" s="380"/>
      <c r="W21" s="380"/>
      <c r="X21" s="380"/>
      <c r="Y21" s="378" t="s">
        <v>346</v>
      </c>
      <c r="Z21" s="378"/>
      <c r="AA21" s="378"/>
      <c r="AB21" s="378"/>
      <c r="AC21" s="378"/>
      <c r="AD21" s="378"/>
      <c r="AE21" s="378"/>
      <c r="AF21" s="378"/>
      <c r="AH21" s="254" t="s">
        <v>358</v>
      </c>
      <c r="AI21" s="263"/>
      <c r="AJ21" s="257"/>
      <c r="AK21" s="378" t="s">
        <v>355</v>
      </c>
      <c r="AL21" s="378"/>
      <c r="AM21" s="378"/>
      <c r="AN21" s="378"/>
      <c r="AO21" s="378"/>
      <c r="AP21" s="378"/>
      <c r="AQ21" s="378"/>
      <c r="AR21" s="380" t="s">
        <v>345</v>
      </c>
      <c r="AS21" s="380"/>
      <c r="AT21" s="380"/>
      <c r="AU21" s="380"/>
      <c r="AV21" s="380"/>
      <c r="AW21" s="380"/>
      <c r="AX21" s="380"/>
      <c r="AY21" s="380"/>
      <c r="AZ21" s="378" t="s">
        <v>346</v>
      </c>
      <c r="BA21" s="378"/>
      <c r="BB21" s="378"/>
      <c r="BC21" s="378"/>
      <c r="BD21" s="378"/>
      <c r="BE21" s="378"/>
      <c r="BF21" s="378"/>
      <c r="BG21" s="378"/>
      <c r="BI21" s="254" t="s">
        <v>331</v>
      </c>
      <c r="BJ21" s="263"/>
      <c r="BK21" s="257"/>
      <c r="BL21" s="378" t="s">
        <v>355</v>
      </c>
      <c r="BM21" s="378"/>
      <c r="BN21" s="378"/>
      <c r="BO21" s="378"/>
      <c r="BP21" s="378"/>
      <c r="BQ21" s="378"/>
      <c r="BR21" s="378"/>
      <c r="BS21" s="380" t="s">
        <v>345</v>
      </c>
      <c r="BT21" s="380"/>
      <c r="BU21" s="380"/>
      <c r="BV21" s="380"/>
      <c r="BW21" s="380"/>
      <c r="BX21" s="380"/>
      <c r="BY21" s="380"/>
      <c r="BZ21" s="380"/>
      <c r="CA21" s="378" t="s">
        <v>346</v>
      </c>
      <c r="CB21" s="378"/>
      <c r="CC21" s="378"/>
      <c r="CD21" s="378"/>
      <c r="CE21" s="378"/>
      <c r="CF21" s="378"/>
      <c r="CG21" s="378"/>
      <c r="CH21" s="378"/>
    </row>
    <row r="22" spans="1:86">
      <c r="A22" s="238" t="s">
        <v>71</v>
      </c>
      <c r="B22" s="240"/>
      <c r="C22" s="240"/>
      <c r="D22" s="240"/>
      <c r="E22" s="241"/>
      <c r="G22" s="255" t="s">
        <v>379</v>
      </c>
      <c r="H22" s="264"/>
      <c r="I22" s="257"/>
      <c r="J22" s="36"/>
      <c r="K22" s="250"/>
      <c r="L22" s="250"/>
      <c r="M22" s="250"/>
      <c r="N22" s="250"/>
      <c r="O22" s="250"/>
      <c r="P22" s="250"/>
      <c r="Q22" s="247"/>
      <c r="R22" s="251"/>
      <c r="S22" s="251"/>
      <c r="T22" s="251"/>
      <c r="U22" s="251"/>
      <c r="V22" s="251"/>
      <c r="W22" s="251"/>
      <c r="X22" s="251"/>
      <c r="Y22" s="36"/>
      <c r="Z22" s="250"/>
      <c r="AA22" s="250"/>
      <c r="AB22" s="250"/>
      <c r="AC22" s="250"/>
      <c r="AD22" s="250"/>
      <c r="AE22" s="250"/>
      <c r="AF22" s="250"/>
      <c r="AH22" s="255" t="s">
        <v>390</v>
      </c>
      <c r="AI22" s="264"/>
      <c r="AJ22" s="257"/>
      <c r="AK22" s="36"/>
      <c r="AL22" s="250"/>
      <c r="AM22" s="250"/>
      <c r="AN22" s="250"/>
      <c r="AO22" s="250"/>
      <c r="AP22" s="250"/>
      <c r="AQ22" s="250"/>
      <c r="AR22" s="247"/>
      <c r="AS22" s="251"/>
      <c r="AT22" s="251"/>
      <c r="AU22" s="251"/>
      <c r="AV22" s="251"/>
      <c r="AW22" s="251"/>
      <c r="AX22" s="251"/>
      <c r="AY22" s="251"/>
      <c r="AZ22" s="36"/>
      <c r="BA22" s="250"/>
      <c r="BB22" s="250"/>
      <c r="BC22" s="250"/>
      <c r="BD22" s="250"/>
      <c r="BE22" s="250"/>
      <c r="BF22" s="250"/>
      <c r="BG22" s="250"/>
      <c r="BI22" s="255" t="s">
        <v>392</v>
      </c>
      <c r="BJ22" s="264"/>
      <c r="BK22" s="257"/>
      <c r="BL22" s="36"/>
      <c r="BM22" s="250"/>
      <c r="BN22" s="250"/>
      <c r="BO22" s="250"/>
      <c r="BP22" s="250"/>
      <c r="BQ22" s="250"/>
      <c r="BR22" s="250"/>
      <c r="BS22" s="247"/>
      <c r="BT22" s="251"/>
      <c r="BU22" s="251"/>
      <c r="BV22" s="251"/>
      <c r="BW22" s="251"/>
      <c r="BX22" s="251"/>
      <c r="BY22" s="251"/>
      <c r="BZ22" s="251"/>
      <c r="CA22" s="36"/>
      <c r="CB22" s="250"/>
      <c r="CC22" s="250"/>
      <c r="CD22" s="250"/>
      <c r="CE22" s="250"/>
      <c r="CF22" s="250"/>
      <c r="CG22" s="250"/>
      <c r="CH22" s="250"/>
    </row>
    <row r="23" spans="1:86">
      <c r="A23" s="242"/>
      <c r="B23" s="370" t="s">
        <v>72</v>
      </c>
      <c r="C23" s="370"/>
      <c r="D23" s="243"/>
      <c r="E23" s="249"/>
      <c r="G23" s="257"/>
      <c r="H23" s="265"/>
      <c r="I23" s="257"/>
      <c r="J23" s="250" t="s">
        <v>347</v>
      </c>
      <c r="K23" s="250" t="s">
        <v>340</v>
      </c>
      <c r="L23" s="250" t="s">
        <v>341</v>
      </c>
      <c r="M23" s="250" t="s">
        <v>344</v>
      </c>
      <c r="N23" s="250" t="s">
        <v>342</v>
      </c>
      <c r="O23" s="250" t="s">
        <v>343</v>
      </c>
      <c r="P23" s="250" t="s">
        <v>328</v>
      </c>
      <c r="Q23" s="247" t="s">
        <v>347</v>
      </c>
      <c r="R23" s="251" t="s">
        <v>340</v>
      </c>
      <c r="S23" s="251" t="s">
        <v>341</v>
      </c>
      <c r="T23" s="251" t="s">
        <v>344</v>
      </c>
      <c r="U23" s="251" t="s">
        <v>342</v>
      </c>
      <c r="V23" s="251" t="s">
        <v>343</v>
      </c>
      <c r="W23" s="251" t="s">
        <v>415</v>
      </c>
      <c r="X23" s="251" t="s">
        <v>328</v>
      </c>
      <c r="Y23" s="36" t="s">
        <v>347</v>
      </c>
      <c r="Z23" s="250" t="s">
        <v>340</v>
      </c>
      <c r="AA23" s="250" t="s">
        <v>341</v>
      </c>
      <c r="AB23" s="250" t="s">
        <v>344</v>
      </c>
      <c r="AC23" s="250" t="s">
        <v>342</v>
      </c>
      <c r="AD23" s="250" t="s">
        <v>343</v>
      </c>
      <c r="AE23" s="250" t="s">
        <v>415</v>
      </c>
      <c r="AF23" s="250" t="s">
        <v>328</v>
      </c>
      <c r="AH23" s="257"/>
      <c r="AI23" s="265"/>
      <c r="AJ23" s="257"/>
      <c r="AK23" s="250" t="s">
        <v>347</v>
      </c>
      <c r="AL23" s="250" t="s">
        <v>340</v>
      </c>
      <c r="AM23" s="250" t="s">
        <v>341</v>
      </c>
      <c r="AN23" s="250" t="s">
        <v>344</v>
      </c>
      <c r="AO23" s="250" t="s">
        <v>342</v>
      </c>
      <c r="AP23" s="250" t="s">
        <v>343</v>
      </c>
      <c r="AQ23" s="250" t="s">
        <v>328</v>
      </c>
      <c r="AR23" s="247" t="s">
        <v>347</v>
      </c>
      <c r="AS23" s="251" t="s">
        <v>340</v>
      </c>
      <c r="AT23" s="251" t="s">
        <v>341</v>
      </c>
      <c r="AU23" s="251" t="s">
        <v>344</v>
      </c>
      <c r="AV23" s="251" t="s">
        <v>342</v>
      </c>
      <c r="AW23" s="251" t="s">
        <v>343</v>
      </c>
      <c r="AX23" s="251" t="s">
        <v>415</v>
      </c>
      <c r="AY23" s="251" t="s">
        <v>328</v>
      </c>
      <c r="AZ23" s="36" t="s">
        <v>347</v>
      </c>
      <c r="BA23" s="250" t="s">
        <v>340</v>
      </c>
      <c r="BB23" s="250" t="s">
        <v>341</v>
      </c>
      <c r="BC23" s="250" t="s">
        <v>344</v>
      </c>
      <c r="BD23" s="250" t="s">
        <v>342</v>
      </c>
      <c r="BE23" s="250" t="s">
        <v>343</v>
      </c>
      <c r="BF23" s="250" t="str">
        <f>'Detail uitwerking scenario''s'!$AX$23</f>
        <v>Toeslag% model</v>
      </c>
      <c r="BG23" s="250" t="s">
        <v>328</v>
      </c>
      <c r="BI23" s="257"/>
      <c r="BJ23" s="265"/>
      <c r="BK23" s="257"/>
      <c r="BL23" s="250" t="s">
        <v>347</v>
      </c>
      <c r="BM23" s="250" t="s">
        <v>340</v>
      </c>
      <c r="BN23" s="250" t="s">
        <v>341</v>
      </c>
      <c r="BO23" s="250" t="s">
        <v>344</v>
      </c>
      <c r="BP23" s="250" t="s">
        <v>342</v>
      </c>
      <c r="BQ23" s="250" t="s">
        <v>343</v>
      </c>
      <c r="BR23" s="250" t="s">
        <v>328</v>
      </c>
      <c r="BS23" s="251" t="s">
        <v>347</v>
      </c>
      <c r="BT23" s="251" t="s">
        <v>340</v>
      </c>
      <c r="BU23" s="251" t="s">
        <v>341</v>
      </c>
      <c r="BV23" s="251" t="s">
        <v>344</v>
      </c>
      <c r="BW23" s="251" t="s">
        <v>342</v>
      </c>
      <c r="BX23" s="251" t="s">
        <v>343</v>
      </c>
      <c r="BY23" s="251" t="s">
        <v>415</v>
      </c>
      <c r="BZ23" s="251" t="s">
        <v>328</v>
      </c>
      <c r="CA23" s="36" t="s">
        <v>347</v>
      </c>
      <c r="CB23" s="250" t="s">
        <v>340</v>
      </c>
      <c r="CC23" s="250" t="s">
        <v>341</v>
      </c>
      <c r="CD23" s="250" t="s">
        <v>344</v>
      </c>
      <c r="CE23" s="250" t="s">
        <v>342</v>
      </c>
      <c r="CF23" s="250" t="s">
        <v>343</v>
      </c>
      <c r="CG23" s="250" t="s">
        <v>415</v>
      </c>
      <c r="CH23" s="250" t="s">
        <v>328</v>
      </c>
    </row>
    <row r="24" spans="1:86">
      <c r="A24" s="245"/>
      <c r="B24" s="246">
        <v>1</v>
      </c>
      <c r="C24" s="247" t="s">
        <v>78</v>
      </c>
      <c r="D24" s="247">
        <v>2</v>
      </c>
      <c r="E24" s="248"/>
      <c r="G24" s="377" t="s">
        <v>332</v>
      </c>
      <c r="H24" s="258" t="s">
        <v>338</v>
      </c>
      <c r="I24" s="257" t="s">
        <v>335</v>
      </c>
      <c r="J24" s="250">
        <v>3</v>
      </c>
      <c r="K24" s="250" t="s">
        <v>339</v>
      </c>
      <c r="L24" s="250">
        <f>17-8-0.5</f>
        <v>8.5</v>
      </c>
      <c r="M24" s="250">
        <v>12</v>
      </c>
      <c r="N24" s="250" t="s">
        <v>141</v>
      </c>
      <c r="O24" s="250">
        <v>0</v>
      </c>
      <c r="P24" s="250">
        <v>0</v>
      </c>
      <c r="Q24" s="251">
        <v>2</v>
      </c>
      <c r="R24" s="251" t="s">
        <v>339</v>
      </c>
      <c r="S24" s="251">
        <f>17-8-0.5</f>
        <v>8.5</v>
      </c>
      <c r="T24" s="251">
        <v>20</v>
      </c>
      <c r="U24" s="251" t="s">
        <v>141</v>
      </c>
      <c r="V24" s="251">
        <v>0</v>
      </c>
      <c r="W24" s="251">
        <v>0</v>
      </c>
      <c r="X24" s="251">
        <v>0</v>
      </c>
      <c r="Y24" s="36">
        <v>0</v>
      </c>
      <c r="Z24" s="250">
        <v>0</v>
      </c>
      <c r="AA24" s="250">
        <v>0</v>
      </c>
      <c r="AB24" s="250">
        <v>0</v>
      </c>
      <c r="AC24" s="250">
        <v>0</v>
      </c>
      <c r="AD24" s="250">
        <v>0</v>
      </c>
      <c r="AE24" s="250">
        <v>0</v>
      </c>
      <c r="AF24" s="250">
        <v>0</v>
      </c>
      <c r="AH24" s="377" t="s">
        <v>332</v>
      </c>
      <c r="AI24" s="258" t="s">
        <v>338</v>
      </c>
      <c r="AJ24" s="257" t="s">
        <v>335</v>
      </c>
      <c r="AK24" s="250">
        <v>3</v>
      </c>
      <c r="AL24" s="250" t="s">
        <v>339</v>
      </c>
      <c r="AM24" s="250">
        <f>17-8-0.5</f>
        <v>8.5</v>
      </c>
      <c r="AN24" s="250">
        <v>12</v>
      </c>
      <c r="AO24" s="250" t="s">
        <v>141</v>
      </c>
      <c r="AP24" s="250">
        <v>0</v>
      </c>
      <c r="AQ24" s="250">
        <v>0</v>
      </c>
      <c r="AR24" s="247">
        <f>2*0.85</f>
        <v>1.7</v>
      </c>
      <c r="AS24" s="251" t="s">
        <v>339</v>
      </c>
      <c r="AT24" s="251">
        <f>17-8-0.5</f>
        <v>8.5</v>
      </c>
      <c r="AU24" s="251">
        <v>20</v>
      </c>
      <c r="AV24" s="251" t="s">
        <v>141</v>
      </c>
      <c r="AW24" s="251">
        <v>0</v>
      </c>
      <c r="AX24" s="251">
        <v>0</v>
      </c>
      <c r="AY24" s="251">
        <v>0</v>
      </c>
      <c r="AZ24" s="36">
        <f>2*0.15</f>
        <v>0.3</v>
      </c>
      <c r="BA24" s="250" t="s">
        <v>339</v>
      </c>
      <c r="BB24" s="250">
        <v>8.5</v>
      </c>
      <c r="BC24" s="250">
        <v>20</v>
      </c>
      <c r="BD24" s="250" t="s">
        <v>141</v>
      </c>
      <c r="BE24" s="250">
        <v>0</v>
      </c>
      <c r="BF24" s="250">
        <v>0</v>
      </c>
      <c r="BG24" s="250">
        <v>0</v>
      </c>
      <c r="BI24" s="377" t="s">
        <v>332</v>
      </c>
      <c r="BJ24" s="258" t="s">
        <v>338</v>
      </c>
      <c r="BK24" s="257" t="s">
        <v>335</v>
      </c>
      <c r="BL24" s="250">
        <v>3</v>
      </c>
      <c r="BM24" s="250" t="s">
        <v>339</v>
      </c>
      <c r="BN24" s="250">
        <f>17-8-0.5</f>
        <v>8.5</v>
      </c>
      <c r="BO24" s="250">
        <v>12</v>
      </c>
      <c r="BP24" s="250" t="s">
        <v>141</v>
      </c>
      <c r="BQ24" s="250">
        <v>0</v>
      </c>
      <c r="BR24" s="250">
        <v>0</v>
      </c>
      <c r="BS24" s="251">
        <f>2*0.7</f>
        <v>1.4</v>
      </c>
      <c r="BT24" s="251" t="s">
        <v>339</v>
      </c>
      <c r="BU24" s="251">
        <f>17-8-0.5</f>
        <v>8.5</v>
      </c>
      <c r="BV24" s="251">
        <v>20</v>
      </c>
      <c r="BW24" s="251" t="s">
        <v>141</v>
      </c>
      <c r="BX24" s="251">
        <v>0</v>
      </c>
      <c r="BY24" s="251">
        <v>0</v>
      </c>
      <c r="BZ24" s="251">
        <v>0</v>
      </c>
      <c r="CA24" s="250">
        <f>2*0.3</f>
        <v>0.6</v>
      </c>
      <c r="CB24" s="250" t="s">
        <v>339</v>
      </c>
      <c r="CC24" s="250">
        <v>8.5</v>
      </c>
      <c r="CD24" s="250">
        <v>20</v>
      </c>
      <c r="CE24" s="250" t="s">
        <v>141</v>
      </c>
      <c r="CF24" s="250">
        <v>0</v>
      </c>
      <c r="CG24" s="250">
        <v>0</v>
      </c>
      <c r="CH24" s="250">
        <v>0</v>
      </c>
    </row>
    <row r="25" spans="1:86">
      <c r="A25" s="242"/>
      <c r="B25" s="370" t="s">
        <v>87</v>
      </c>
      <c r="C25" s="370"/>
      <c r="D25" s="243"/>
      <c r="E25" s="249"/>
      <c r="G25" s="377"/>
      <c r="H25" s="258" t="s">
        <v>348</v>
      </c>
      <c r="I25" s="257" t="s">
        <v>335</v>
      </c>
      <c r="J25" s="250">
        <v>0</v>
      </c>
      <c r="K25" s="250">
        <v>0</v>
      </c>
      <c r="L25" s="250">
        <v>0</v>
      </c>
      <c r="M25" s="250">
        <v>0</v>
      </c>
      <c r="N25" s="250">
        <v>0</v>
      </c>
      <c r="O25" s="250">
        <v>0</v>
      </c>
      <c r="P25" s="250">
        <v>0</v>
      </c>
      <c r="Q25" s="251">
        <f>4*0.5</f>
        <v>2</v>
      </c>
      <c r="R25" s="251" t="s">
        <v>339</v>
      </c>
      <c r="S25" s="251">
        <f>17-8-0.5</f>
        <v>8.5</v>
      </c>
      <c r="T25" s="251">
        <v>20</v>
      </c>
      <c r="U25" s="251" t="s">
        <v>141</v>
      </c>
      <c r="V25" s="251">
        <v>0</v>
      </c>
      <c r="W25" s="251">
        <v>0</v>
      </c>
      <c r="X25" s="251">
        <v>0</v>
      </c>
      <c r="Y25" s="36">
        <v>2</v>
      </c>
      <c r="Z25" s="250" t="s">
        <v>339</v>
      </c>
      <c r="AA25" s="250">
        <f>17-8-0.5</f>
        <v>8.5</v>
      </c>
      <c r="AB25" s="250">
        <v>20</v>
      </c>
      <c r="AC25" s="250" t="s">
        <v>141</v>
      </c>
      <c r="AD25" s="250">
        <v>0</v>
      </c>
      <c r="AE25" s="250">
        <v>0</v>
      </c>
      <c r="AF25" s="250">
        <v>0</v>
      </c>
      <c r="AH25" s="377"/>
      <c r="AI25" s="258" t="s">
        <v>348</v>
      </c>
      <c r="AJ25" s="257" t="s">
        <v>335</v>
      </c>
      <c r="AK25" s="250">
        <v>0</v>
      </c>
      <c r="AL25" s="250">
        <v>0</v>
      </c>
      <c r="AM25" s="250">
        <v>0</v>
      </c>
      <c r="AN25" s="250">
        <v>0</v>
      </c>
      <c r="AO25" s="250">
        <v>0</v>
      </c>
      <c r="AP25" s="250">
        <v>0</v>
      </c>
      <c r="AQ25" s="250">
        <v>0</v>
      </c>
      <c r="AR25" s="247">
        <f>4*0.425</f>
        <v>1.7</v>
      </c>
      <c r="AS25" s="251" t="s">
        <v>339</v>
      </c>
      <c r="AT25" s="251">
        <f>17-8-0.5</f>
        <v>8.5</v>
      </c>
      <c r="AU25" s="251">
        <v>20</v>
      </c>
      <c r="AV25" s="251" t="s">
        <v>141</v>
      </c>
      <c r="AW25" s="251">
        <v>0</v>
      </c>
      <c r="AX25" s="251">
        <v>0</v>
      </c>
      <c r="AY25" s="251">
        <v>0</v>
      </c>
      <c r="AZ25" s="36">
        <f>4*0.575</f>
        <v>2.2999999999999998</v>
      </c>
      <c r="BA25" s="250" t="s">
        <v>339</v>
      </c>
      <c r="BB25" s="250">
        <v>8.5</v>
      </c>
      <c r="BC25" s="250">
        <v>20</v>
      </c>
      <c r="BD25" s="250" t="s">
        <v>141</v>
      </c>
      <c r="BE25" s="250">
        <v>0</v>
      </c>
      <c r="BF25" s="250">
        <v>0</v>
      </c>
      <c r="BG25" s="250">
        <v>0</v>
      </c>
      <c r="BI25" s="377"/>
      <c r="BJ25" s="258" t="s">
        <v>348</v>
      </c>
      <c r="BK25" s="257" t="s">
        <v>335</v>
      </c>
      <c r="BL25" s="250">
        <v>0</v>
      </c>
      <c r="BM25" s="250">
        <v>0</v>
      </c>
      <c r="BN25" s="250">
        <v>0</v>
      </c>
      <c r="BO25" s="250">
        <v>0</v>
      </c>
      <c r="BP25" s="250">
        <v>0</v>
      </c>
      <c r="BQ25" s="250">
        <v>0</v>
      </c>
      <c r="BR25" s="250">
        <v>0</v>
      </c>
      <c r="BS25" s="251">
        <f>4*0.35</f>
        <v>1.4</v>
      </c>
      <c r="BT25" s="251" t="s">
        <v>339</v>
      </c>
      <c r="BU25" s="251">
        <f>17-8-0.5</f>
        <v>8.5</v>
      </c>
      <c r="BV25" s="251">
        <v>20</v>
      </c>
      <c r="BW25" s="251" t="s">
        <v>141</v>
      </c>
      <c r="BX25" s="251">
        <v>0</v>
      </c>
      <c r="BY25" s="251">
        <v>0</v>
      </c>
      <c r="BZ25" s="251">
        <v>0</v>
      </c>
      <c r="CA25" s="250">
        <f>4*0.65</f>
        <v>2.6</v>
      </c>
      <c r="CB25" s="250" t="s">
        <v>339</v>
      </c>
      <c r="CC25" s="250">
        <v>8.5</v>
      </c>
      <c r="CD25" s="250">
        <v>20</v>
      </c>
      <c r="CE25" s="250" t="s">
        <v>141</v>
      </c>
      <c r="CF25" s="250">
        <v>0</v>
      </c>
      <c r="CG25" s="250">
        <v>0</v>
      </c>
      <c r="CH25" s="250">
        <v>0</v>
      </c>
    </row>
    <row r="26" spans="1:86">
      <c r="A26" s="245"/>
      <c r="B26" s="246">
        <v>2</v>
      </c>
      <c r="C26" s="247" t="s">
        <v>80</v>
      </c>
      <c r="D26" s="247"/>
      <c r="E26" s="248">
        <v>1</v>
      </c>
      <c r="G26" s="377"/>
      <c r="H26" s="258" t="s">
        <v>2</v>
      </c>
      <c r="I26" s="257" t="s">
        <v>335</v>
      </c>
      <c r="J26" s="250">
        <v>0</v>
      </c>
      <c r="K26" s="250">
        <v>0</v>
      </c>
      <c r="L26" s="250">
        <v>0</v>
      </c>
      <c r="M26" s="250">
        <v>0</v>
      </c>
      <c r="N26" s="250">
        <v>0</v>
      </c>
      <c r="O26" s="250">
        <v>0</v>
      </c>
      <c r="P26" s="250">
        <v>0</v>
      </c>
      <c r="Q26" s="251">
        <v>1</v>
      </c>
      <c r="R26" s="251" t="s">
        <v>339</v>
      </c>
      <c r="S26" s="251">
        <f>17-8-0.5</f>
        <v>8.5</v>
      </c>
      <c r="T26" s="251">
        <v>20</v>
      </c>
      <c r="U26" s="251" t="s">
        <v>141</v>
      </c>
      <c r="V26" s="251">
        <v>0</v>
      </c>
      <c r="W26" s="251">
        <v>0</v>
      </c>
      <c r="X26" s="251">
        <v>0</v>
      </c>
      <c r="Y26" s="36">
        <v>0</v>
      </c>
      <c r="Z26" s="250">
        <v>0</v>
      </c>
      <c r="AA26" s="250">
        <v>0</v>
      </c>
      <c r="AB26" s="250">
        <v>0</v>
      </c>
      <c r="AC26" s="250">
        <v>0</v>
      </c>
      <c r="AD26" s="250">
        <v>0</v>
      </c>
      <c r="AE26" s="250">
        <v>0</v>
      </c>
      <c r="AF26" s="250">
        <v>0</v>
      </c>
      <c r="AH26" s="377"/>
      <c r="AI26" s="258" t="s">
        <v>2</v>
      </c>
      <c r="AJ26" s="257" t="s">
        <v>335</v>
      </c>
      <c r="AK26" s="250">
        <v>0</v>
      </c>
      <c r="AL26" s="250">
        <v>0</v>
      </c>
      <c r="AM26" s="250">
        <v>0</v>
      </c>
      <c r="AN26" s="250">
        <v>0</v>
      </c>
      <c r="AO26" s="250">
        <v>0</v>
      </c>
      <c r="AP26" s="250">
        <v>0</v>
      </c>
      <c r="AQ26" s="250">
        <v>0</v>
      </c>
      <c r="AR26" s="247">
        <f>1*0.85</f>
        <v>0.85</v>
      </c>
      <c r="AS26" s="251" t="s">
        <v>339</v>
      </c>
      <c r="AT26" s="251">
        <f>17-8-0.5</f>
        <v>8.5</v>
      </c>
      <c r="AU26" s="251">
        <v>20</v>
      </c>
      <c r="AV26" s="251" t="s">
        <v>141</v>
      </c>
      <c r="AW26" s="251">
        <v>0</v>
      </c>
      <c r="AX26" s="251">
        <v>0</v>
      </c>
      <c r="AY26" s="251">
        <v>0</v>
      </c>
      <c r="AZ26" s="36">
        <f>1*0.15</f>
        <v>0.15</v>
      </c>
      <c r="BA26" s="250" t="s">
        <v>339</v>
      </c>
      <c r="BB26" s="250">
        <v>8.5</v>
      </c>
      <c r="BC26" s="250">
        <v>20</v>
      </c>
      <c r="BD26" s="250" t="s">
        <v>141</v>
      </c>
      <c r="BE26" s="250">
        <v>0</v>
      </c>
      <c r="BF26" s="250">
        <v>0</v>
      </c>
      <c r="BG26" s="250">
        <v>0</v>
      </c>
      <c r="BI26" s="377"/>
      <c r="BJ26" s="258" t="s">
        <v>2</v>
      </c>
      <c r="BK26" s="257" t="s">
        <v>335</v>
      </c>
      <c r="BL26" s="250">
        <v>0</v>
      </c>
      <c r="BM26" s="250">
        <v>0</v>
      </c>
      <c r="BN26" s="250">
        <v>0</v>
      </c>
      <c r="BO26" s="250">
        <v>0</v>
      </c>
      <c r="BP26" s="250">
        <v>0</v>
      </c>
      <c r="BQ26" s="250">
        <v>0</v>
      </c>
      <c r="BR26" s="250">
        <v>0</v>
      </c>
      <c r="BS26" s="251">
        <f>1*0.7</f>
        <v>0.7</v>
      </c>
      <c r="BT26" s="251" t="s">
        <v>339</v>
      </c>
      <c r="BU26" s="251">
        <f>17-8-0.5</f>
        <v>8.5</v>
      </c>
      <c r="BV26" s="251">
        <v>20</v>
      </c>
      <c r="BW26" s="251" t="s">
        <v>141</v>
      </c>
      <c r="BX26" s="251">
        <v>0</v>
      </c>
      <c r="BY26" s="251">
        <v>0</v>
      </c>
      <c r="BZ26" s="251">
        <v>0</v>
      </c>
      <c r="CA26" s="250">
        <f>1*0.3</f>
        <v>0.3</v>
      </c>
      <c r="CB26" s="250" t="s">
        <v>339</v>
      </c>
      <c r="CC26" s="250">
        <v>8.5</v>
      </c>
      <c r="CD26" s="250">
        <v>20</v>
      </c>
      <c r="CE26" s="250" t="s">
        <v>141</v>
      </c>
      <c r="CF26" s="250">
        <v>0</v>
      </c>
      <c r="CG26" s="250">
        <v>0</v>
      </c>
      <c r="CH26" s="250">
        <v>0</v>
      </c>
    </row>
    <row r="27" spans="1:86">
      <c r="A27" s="245"/>
      <c r="B27" s="246">
        <v>3</v>
      </c>
      <c r="C27" s="247" t="s">
        <v>81</v>
      </c>
      <c r="D27" s="247">
        <v>2</v>
      </c>
      <c r="E27" s="248"/>
      <c r="G27" s="257"/>
      <c r="H27" s="265" t="s">
        <v>5</v>
      </c>
      <c r="I27" s="257" t="s">
        <v>335</v>
      </c>
      <c r="J27" s="250">
        <v>0</v>
      </c>
      <c r="K27" s="250">
        <v>0</v>
      </c>
      <c r="L27" s="250">
        <v>0</v>
      </c>
      <c r="M27" s="250">
        <v>0</v>
      </c>
      <c r="N27" s="250">
        <v>0</v>
      </c>
      <c r="O27" s="250">
        <v>0</v>
      </c>
      <c r="P27" s="250">
        <v>0</v>
      </c>
      <c r="Q27" s="251">
        <v>1</v>
      </c>
      <c r="R27" s="251" t="s">
        <v>339</v>
      </c>
      <c r="S27" s="251">
        <f>17-8-0.5</f>
        <v>8.5</v>
      </c>
      <c r="T27" s="251">
        <v>20</v>
      </c>
      <c r="U27" s="251" t="s">
        <v>141</v>
      </c>
      <c r="V27" s="251">
        <v>0</v>
      </c>
      <c r="W27" s="251">
        <v>0</v>
      </c>
      <c r="X27" s="251">
        <v>0</v>
      </c>
      <c r="Y27" s="36">
        <v>0</v>
      </c>
      <c r="Z27" s="250">
        <v>0</v>
      </c>
      <c r="AA27" s="250">
        <v>0</v>
      </c>
      <c r="AB27" s="250">
        <v>0</v>
      </c>
      <c r="AC27" s="250">
        <v>0</v>
      </c>
      <c r="AD27" s="250">
        <v>0</v>
      </c>
      <c r="AE27" s="250">
        <v>0</v>
      </c>
      <c r="AF27" s="250">
        <v>0</v>
      </c>
      <c r="AH27" s="257"/>
      <c r="AI27" s="265" t="s">
        <v>5</v>
      </c>
      <c r="AJ27" s="257" t="s">
        <v>335</v>
      </c>
      <c r="AK27" s="250">
        <v>0</v>
      </c>
      <c r="AL27" s="250">
        <v>0</v>
      </c>
      <c r="AM27" s="250">
        <v>0</v>
      </c>
      <c r="AN27" s="250">
        <v>0</v>
      </c>
      <c r="AO27" s="250">
        <v>0</v>
      </c>
      <c r="AP27" s="250">
        <v>0</v>
      </c>
      <c r="AQ27" s="250">
        <v>0</v>
      </c>
      <c r="AR27" s="247">
        <f>1*0.85</f>
        <v>0.85</v>
      </c>
      <c r="AS27" s="251" t="s">
        <v>339</v>
      </c>
      <c r="AT27" s="251">
        <f>17-8-0.5</f>
        <v>8.5</v>
      </c>
      <c r="AU27" s="251">
        <v>20</v>
      </c>
      <c r="AV27" s="251" t="s">
        <v>141</v>
      </c>
      <c r="AW27" s="251">
        <v>0</v>
      </c>
      <c r="AX27" s="251">
        <v>0</v>
      </c>
      <c r="AY27" s="251">
        <v>0</v>
      </c>
      <c r="AZ27" s="36">
        <f>1*0.15</f>
        <v>0.15</v>
      </c>
      <c r="BA27" s="250" t="s">
        <v>339</v>
      </c>
      <c r="BB27" s="250">
        <v>8.5</v>
      </c>
      <c r="BC27" s="250">
        <v>20</v>
      </c>
      <c r="BD27" s="250" t="s">
        <v>141</v>
      </c>
      <c r="BE27" s="250">
        <v>0</v>
      </c>
      <c r="BF27" s="250">
        <v>0</v>
      </c>
      <c r="BG27" s="250">
        <v>0</v>
      </c>
      <c r="BI27" s="257"/>
      <c r="BJ27" s="265" t="s">
        <v>5</v>
      </c>
      <c r="BK27" s="257" t="s">
        <v>335</v>
      </c>
      <c r="BL27" s="250">
        <v>0</v>
      </c>
      <c r="BM27" s="250">
        <v>0</v>
      </c>
      <c r="BN27" s="250">
        <v>0</v>
      </c>
      <c r="BO27" s="250">
        <v>0</v>
      </c>
      <c r="BP27" s="250">
        <v>0</v>
      </c>
      <c r="BQ27" s="250">
        <v>0</v>
      </c>
      <c r="BR27" s="250">
        <v>0</v>
      </c>
      <c r="BS27" s="251">
        <f>1*0.7</f>
        <v>0.7</v>
      </c>
      <c r="BT27" s="251" t="s">
        <v>339</v>
      </c>
      <c r="BU27" s="251">
        <f>17-8-0.5</f>
        <v>8.5</v>
      </c>
      <c r="BV27" s="251">
        <v>20</v>
      </c>
      <c r="BW27" s="251" t="s">
        <v>141</v>
      </c>
      <c r="BX27" s="251">
        <v>0</v>
      </c>
      <c r="BY27" s="251">
        <v>0</v>
      </c>
      <c r="BZ27" s="251">
        <v>0</v>
      </c>
      <c r="CA27" s="250">
        <f>1*0.3</f>
        <v>0.3</v>
      </c>
      <c r="CB27" s="250" t="s">
        <v>339</v>
      </c>
      <c r="CC27" s="250">
        <v>8.5</v>
      </c>
      <c r="CD27" s="250">
        <v>20</v>
      </c>
      <c r="CE27" s="250" t="s">
        <v>141</v>
      </c>
      <c r="CF27" s="250">
        <v>0</v>
      </c>
      <c r="CG27" s="250">
        <v>0</v>
      </c>
      <c r="CH27" s="250">
        <v>0</v>
      </c>
    </row>
    <row r="28" spans="1:86">
      <c r="A28" s="371" t="s">
        <v>320</v>
      </c>
      <c r="B28" s="372"/>
      <c r="C28" s="372"/>
      <c r="D28" s="366">
        <v>7</v>
      </c>
      <c r="E28" s="367"/>
      <c r="G28" s="377" t="s">
        <v>332</v>
      </c>
      <c r="H28" s="258"/>
      <c r="I28" s="257" t="s">
        <v>336</v>
      </c>
      <c r="J28" s="250">
        <v>0</v>
      </c>
      <c r="K28" s="250">
        <v>0</v>
      </c>
      <c r="L28" s="250">
        <v>0</v>
      </c>
      <c r="M28" s="250">
        <v>0</v>
      </c>
      <c r="N28" s="250">
        <v>0</v>
      </c>
      <c r="O28" s="250">
        <v>0</v>
      </c>
      <c r="P28" s="250">
        <v>0</v>
      </c>
      <c r="Q28" s="251">
        <v>0.5</v>
      </c>
      <c r="R28" s="251" t="s">
        <v>387</v>
      </c>
      <c r="S28" s="251">
        <f>23.5-14.5-0.5</f>
        <v>8.5</v>
      </c>
      <c r="T28" s="251">
        <v>20</v>
      </c>
      <c r="U28" s="251" t="s">
        <v>351</v>
      </c>
      <c r="V28" s="299">
        <f>Toeslagpercentages!F14</f>
        <v>13.470588235294118</v>
      </c>
      <c r="W28" s="299">
        <f>(Stamgegevens!C6*'Detail uitwerking scenario''s'!V28)/Stamgegevens!C5</f>
        <v>7.2813990461049292</v>
      </c>
      <c r="X28" s="251">
        <v>0</v>
      </c>
      <c r="Y28" s="36">
        <v>0.5</v>
      </c>
      <c r="Z28" s="250" t="s">
        <v>387</v>
      </c>
      <c r="AA28" s="250">
        <f>23.5-14.5-0.5</f>
        <v>8.5</v>
      </c>
      <c r="AB28" s="250">
        <v>20</v>
      </c>
      <c r="AC28" s="250" t="s">
        <v>351</v>
      </c>
      <c r="AD28" s="300">
        <f>Toeslagpercentages!F14</f>
        <v>13.470588235294118</v>
      </c>
      <c r="AE28" s="300">
        <f>(Stamgegevens!D6*'Detail uitwerking scenario''s'!AD28)/Stamgegevens!D5</f>
        <v>8.1639928698752229</v>
      </c>
      <c r="AF28" s="250">
        <v>0</v>
      </c>
      <c r="AH28" s="377" t="s">
        <v>332</v>
      </c>
      <c r="AI28" s="258"/>
      <c r="AJ28" s="257" t="s">
        <v>336</v>
      </c>
      <c r="AK28" s="250">
        <v>0</v>
      </c>
      <c r="AL28" s="250">
        <v>0</v>
      </c>
      <c r="AM28" s="250">
        <v>0</v>
      </c>
      <c r="AN28" s="250">
        <v>0</v>
      </c>
      <c r="AO28" s="250">
        <v>0</v>
      </c>
      <c r="AP28" s="250">
        <v>0</v>
      </c>
      <c r="AQ28" s="250">
        <v>0</v>
      </c>
      <c r="AR28" s="247">
        <v>0.42499999999999999</v>
      </c>
      <c r="AS28" s="251" t="s">
        <v>387</v>
      </c>
      <c r="AT28" s="251">
        <f>23.5-14.5-0.5</f>
        <v>8.5</v>
      </c>
      <c r="AU28" s="251">
        <v>20</v>
      </c>
      <c r="AV28" s="251" t="s">
        <v>351</v>
      </c>
      <c r="AW28" s="299">
        <f>Toeslagpercentages!F14</f>
        <v>13.470588235294118</v>
      </c>
      <c r="AX28" s="299">
        <f>'Detail uitwerking scenario''s'!W28</f>
        <v>7.2813990461049292</v>
      </c>
      <c r="AY28" s="251">
        <v>0</v>
      </c>
      <c r="AZ28" s="36">
        <v>0.57499999999999996</v>
      </c>
      <c r="BA28" s="250" t="s">
        <v>387</v>
      </c>
      <c r="BB28" s="250">
        <f>23.5-14.5-0.5</f>
        <v>8.5</v>
      </c>
      <c r="BC28" s="250">
        <v>20</v>
      </c>
      <c r="BD28" s="250" t="s">
        <v>351</v>
      </c>
      <c r="BE28" s="300">
        <f>Toeslagpercentages!F14</f>
        <v>13.470588235294118</v>
      </c>
      <c r="BF28" s="300">
        <f>'Detail uitwerking scenario''s'!AE28</f>
        <v>8.1639928698752229</v>
      </c>
      <c r="BG28" s="250">
        <v>0</v>
      </c>
      <c r="BI28" s="377" t="s">
        <v>332</v>
      </c>
      <c r="BJ28" s="258"/>
      <c r="BK28" s="257" t="s">
        <v>336</v>
      </c>
      <c r="BL28" s="250">
        <v>0</v>
      </c>
      <c r="BM28" s="250">
        <v>0</v>
      </c>
      <c r="BN28" s="250">
        <v>0</v>
      </c>
      <c r="BO28" s="250">
        <v>0</v>
      </c>
      <c r="BP28" s="250">
        <v>0</v>
      </c>
      <c r="BQ28" s="250">
        <v>0</v>
      </c>
      <c r="BR28" s="250">
        <v>0</v>
      </c>
      <c r="BS28" s="251">
        <v>0.35</v>
      </c>
      <c r="BT28" s="251" t="s">
        <v>387</v>
      </c>
      <c r="BU28" s="251">
        <f>23.5-14.5-0.5</f>
        <v>8.5</v>
      </c>
      <c r="BV28" s="251">
        <v>20</v>
      </c>
      <c r="BW28" s="251" t="s">
        <v>351</v>
      </c>
      <c r="BX28" s="299">
        <f>Toeslagpercentages!F14</f>
        <v>13.470588235294118</v>
      </c>
      <c r="BY28" s="299">
        <f>'Detail uitwerking scenario''s'!AX28</f>
        <v>7.2813990461049292</v>
      </c>
      <c r="BZ28" s="251">
        <v>0</v>
      </c>
      <c r="CA28" s="250">
        <v>0.65</v>
      </c>
      <c r="CB28" s="250" t="s">
        <v>387</v>
      </c>
      <c r="CC28" s="250">
        <f>23.5-14.5-0.5</f>
        <v>8.5</v>
      </c>
      <c r="CD28" s="250">
        <v>20</v>
      </c>
      <c r="CE28" s="250" t="s">
        <v>351</v>
      </c>
      <c r="CF28" s="300">
        <f>Toeslagpercentages!F14</f>
        <v>13.470588235294118</v>
      </c>
      <c r="CG28" s="300">
        <f>'Detail uitwerking scenario''s'!BF28</f>
        <v>8.1639928698752229</v>
      </c>
      <c r="CH28" s="250">
        <v>0</v>
      </c>
    </row>
    <row r="29" spans="1:86">
      <c r="A29" s="373" t="s">
        <v>15</v>
      </c>
      <c r="B29" s="374"/>
      <c r="C29" s="374"/>
      <c r="D29" s="374"/>
      <c r="E29" s="375"/>
      <c r="G29" s="377"/>
      <c r="H29" s="258"/>
      <c r="I29" s="257" t="s">
        <v>337</v>
      </c>
      <c r="J29" s="250">
        <v>0</v>
      </c>
      <c r="K29" s="250">
        <v>0</v>
      </c>
      <c r="L29" s="250">
        <v>0</v>
      </c>
      <c r="M29" s="250">
        <v>0</v>
      </c>
      <c r="N29" s="250">
        <v>0</v>
      </c>
      <c r="O29" s="250">
        <v>0</v>
      </c>
      <c r="P29" s="250">
        <v>0</v>
      </c>
      <c r="Q29" s="251">
        <v>0.5</v>
      </c>
      <c r="R29" s="251" t="s">
        <v>380</v>
      </c>
      <c r="S29" s="251">
        <f>(24-23)+(8.5-0)-0.5</f>
        <v>9</v>
      </c>
      <c r="T29" s="251">
        <v>20</v>
      </c>
      <c r="U29" s="251" t="s">
        <v>351</v>
      </c>
      <c r="V29" s="299">
        <f>Toeslagpercentages!F15</f>
        <v>36.388888888888886</v>
      </c>
      <c r="W29" s="299">
        <f>(Stamgegevens!C6*'Detail uitwerking scenario''s'!V29)/Stamgegevens!C5</f>
        <v>19.669669669669666</v>
      </c>
      <c r="X29" s="251">
        <v>0</v>
      </c>
      <c r="Y29" s="36">
        <v>0.5</v>
      </c>
      <c r="Z29" s="250" t="s">
        <v>380</v>
      </c>
      <c r="AA29" s="250">
        <f>(24-23)+(8.5-0)-0.5</f>
        <v>9</v>
      </c>
      <c r="AB29" s="250">
        <v>20</v>
      </c>
      <c r="AC29" s="250" t="s">
        <v>351</v>
      </c>
      <c r="AD29" s="300">
        <f>Toeslagpercentages!F15</f>
        <v>36.388888888888886</v>
      </c>
      <c r="AE29" s="300">
        <f>(Stamgegevens!D6*'Detail uitwerking scenario''s'!AD29)/Stamgegevens!D5</f>
        <v>22.053872053872052</v>
      </c>
      <c r="AF29" s="250">
        <v>0</v>
      </c>
      <c r="AH29" s="377"/>
      <c r="AI29" s="258"/>
      <c r="AJ29" s="257" t="s">
        <v>337</v>
      </c>
      <c r="AK29" s="250">
        <v>0</v>
      </c>
      <c r="AL29" s="250">
        <v>0</v>
      </c>
      <c r="AM29" s="250">
        <v>0</v>
      </c>
      <c r="AN29" s="250">
        <v>0</v>
      </c>
      <c r="AO29" s="250">
        <v>0</v>
      </c>
      <c r="AP29" s="250">
        <v>0</v>
      </c>
      <c r="AQ29" s="250">
        <v>0</v>
      </c>
      <c r="AR29" s="247">
        <v>0.42499999999999999</v>
      </c>
      <c r="AS29" s="251" t="s">
        <v>380</v>
      </c>
      <c r="AT29" s="251">
        <f>(24-23)+(8.5-0)-0.5</f>
        <v>9</v>
      </c>
      <c r="AU29" s="251">
        <v>20</v>
      </c>
      <c r="AV29" s="251" t="s">
        <v>351</v>
      </c>
      <c r="AW29" s="299">
        <f>Toeslagpercentages!F15</f>
        <v>36.388888888888886</v>
      </c>
      <c r="AX29" s="299">
        <f>'Detail uitwerking scenario''s'!W29</f>
        <v>19.669669669669666</v>
      </c>
      <c r="AY29" s="251">
        <v>0</v>
      </c>
      <c r="AZ29" s="36">
        <v>0.57499999999999996</v>
      </c>
      <c r="BA29" s="250" t="s">
        <v>380</v>
      </c>
      <c r="BB29" s="250">
        <f>(24-23)+(8.5-0)-0.5</f>
        <v>9</v>
      </c>
      <c r="BC29" s="250">
        <v>20</v>
      </c>
      <c r="BD29" s="250" t="s">
        <v>351</v>
      </c>
      <c r="BE29" s="300">
        <f>Toeslagpercentages!F15</f>
        <v>36.388888888888886</v>
      </c>
      <c r="BF29" s="300">
        <f>'Detail uitwerking scenario''s'!AE29</f>
        <v>22.053872053872052</v>
      </c>
      <c r="BG29" s="250">
        <v>0</v>
      </c>
      <c r="BI29" s="377"/>
      <c r="BJ29" s="258"/>
      <c r="BK29" s="257" t="s">
        <v>337</v>
      </c>
      <c r="BL29" s="250">
        <v>0</v>
      </c>
      <c r="BM29" s="250">
        <v>0</v>
      </c>
      <c r="BN29" s="250">
        <v>0</v>
      </c>
      <c r="BO29" s="250">
        <v>0</v>
      </c>
      <c r="BP29" s="250">
        <v>0</v>
      </c>
      <c r="BQ29" s="250">
        <v>0</v>
      </c>
      <c r="BR29" s="250">
        <v>0</v>
      </c>
      <c r="BS29" s="251">
        <v>0.35</v>
      </c>
      <c r="BT29" s="251" t="s">
        <v>380</v>
      </c>
      <c r="BU29" s="251">
        <f>(24-23)+(8.5-0)-0.5</f>
        <v>9</v>
      </c>
      <c r="BV29" s="251">
        <v>20</v>
      </c>
      <c r="BW29" s="251" t="s">
        <v>351</v>
      </c>
      <c r="BX29" s="299">
        <f>Toeslagpercentages!F15</f>
        <v>36.388888888888886</v>
      </c>
      <c r="BY29" s="299">
        <f>'Detail uitwerking scenario''s'!AX29</f>
        <v>19.669669669669666</v>
      </c>
      <c r="BZ29" s="251">
        <v>0</v>
      </c>
      <c r="CA29" s="250">
        <v>0.65</v>
      </c>
      <c r="CB29" s="250" t="s">
        <v>380</v>
      </c>
      <c r="CC29" s="250">
        <f>(24-23)+(8.5-0)-0.5</f>
        <v>9</v>
      </c>
      <c r="CD29" s="250">
        <v>20</v>
      </c>
      <c r="CE29" s="250" t="s">
        <v>351</v>
      </c>
      <c r="CF29" s="300">
        <f>Toeslagpercentages!F15</f>
        <v>36.388888888888886</v>
      </c>
      <c r="CG29" s="300">
        <f>'Detail uitwerking scenario''s'!BF29</f>
        <v>22.053872053872052</v>
      </c>
      <c r="CH29" s="250">
        <v>0</v>
      </c>
    </row>
    <row r="30" spans="1:86">
      <c r="A30" s="242"/>
      <c r="B30" s="370" t="s">
        <v>75</v>
      </c>
      <c r="C30" s="370"/>
      <c r="D30" s="370"/>
      <c r="E30" s="376"/>
      <c r="G30" s="377" t="s">
        <v>107</v>
      </c>
      <c r="H30" s="258" t="s">
        <v>418</v>
      </c>
      <c r="I30" s="257" t="s">
        <v>352</v>
      </c>
      <c r="J30" s="250">
        <v>0</v>
      </c>
      <c r="K30" s="250">
        <v>0</v>
      </c>
      <c r="L30" s="250">
        <v>0</v>
      </c>
      <c r="M30" s="250">
        <v>0</v>
      </c>
      <c r="N30" s="250">
        <v>0</v>
      </c>
      <c r="O30" s="250">
        <v>0</v>
      </c>
      <c r="P30" s="250">
        <v>0</v>
      </c>
      <c r="Q30" s="251">
        <v>0.5</v>
      </c>
      <c r="R30" s="251" t="s">
        <v>388</v>
      </c>
      <c r="S30" s="260">
        <v>8</v>
      </c>
      <c r="T30" s="260">
        <v>8</v>
      </c>
      <c r="U30" s="251" t="s">
        <v>351</v>
      </c>
      <c r="V30" s="299">
        <f>Toeslagpercentages!F31</f>
        <v>40.6875</v>
      </c>
      <c r="W30" s="299">
        <f>(Stamgegevens!C6*'Detail uitwerking scenario''s'!V30)/Stamgegevens!C5</f>
        <v>21.993243243243242</v>
      </c>
      <c r="X30" s="251">
        <v>0</v>
      </c>
      <c r="Y30" s="36">
        <v>0.5</v>
      </c>
      <c r="Z30" s="250" t="s">
        <v>388</v>
      </c>
      <c r="AA30" s="250">
        <v>8</v>
      </c>
      <c r="AB30" s="250">
        <v>8</v>
      </c>
      <c r="AC30" s="250" t="s">
        <v>351</v>
      </c>
      <c r="AD30" s="300">
        <f>Toeslagpercentages!F31</f>
        <v>40.6875</v>
      </c>
      <c r="AE30" s="300">
        <f>(Stamgegevens!D6*'Detail uitwerking scenario''s'!AD30)/Stamgegevens!D5</f>
        <v>24.65909090909091</v>
      </c>
      <c r="AF30" s="250">
        <v>0</v>
      </c>
      <c r="AH30" s="377" t="s">
        <v>107</v>
      </c>
      <c r="AI30" s="258"/>
      <c r="AJ30" s="257" t="s">
        <v>352</v>
      </c>
      <c r="AK30" s="250">
        <v>0</v>
      </c>
      <c r="AL30" s="250">
        <v>0</v>
      </c>
      <c r="AM30" s="250">
        <v>0</v>
      </c>
      <c r="AN30" s="250">
        <v>0</v>
      </c>
      <c r="AO30" s="250">
        <v>0</v>
      </c>
      <c r="AP30" s="250">
        <v>0</v>
      </c>
      <c r="AQ30" s="250">
        <v>0</v>
      </c>
      <c r="AR30" s="247">
        <v>0.42499999999999999</v>
      </c>
      <c r="AS30" s="251" t="s">
        <v>388</v>
      </c>
      <c r="AT30" s="260">
        <v>8</v>
      </c>
      <c r="AU30" s="260">
        <v>8</v>
      </c>
      <c r="AV30" s="251" t="s">
        <v>351</v>
      </c>
      <c r="AW30" s="299">
        <f>Toeslagpercentages!F31</f>
        <v>40.6875</v>
      </c>
      <c r="AX30" s="299">
        <f>'Detail uitwerking scenario''s'!W30</f>
        <v>21.993243243243242</v>
      </c>
      <c r="AY30" s="251">
        <v>0</v>
      </c>
      <c r="AZ30" s="36">
        <v>0.57499999999999996</v>
      </c>
      <c r="BA30" s="250" t="s">
        <v>388</v>
      </c>
      <c r="BB30" s="250">
        <v>8</v>
      </c>
      <c r="BC30" s="250">
        <v>8</v>
      </c>
      <c r="BD30" s="250" t="s">
        <v>351</v>
      </c>
      <c r="BE30" s="300">
        <f>Toeslagpercentages!F31</f>
        <v>40.6875</v>
      </c>
      <c r="BF30" s="300">
        <f>'Detail uitwerking scenario''s'!AE30</f>
        <v>24.65909090909091</v>
      </c>
      <c r="BG30" s="250">
        <v>0</v>
      </c>
      <c r="BI30" s="377" t="s">
        <v>107</v>
      </c>
      <c r="BJ30" s="258"/>
      <c r="BK30" s="257" t="s">
        <v>352</v>
      </c>
      <c r="BL30" s="250">
        <v>0</v>
      </c>
      <c r="BM30" s="250">
        <v>0</v>
      </c>
      <c r="BN30" s="250">
        <v>0</v>
      </c>
      <c r="BO30" s="250">
        <v>0</v>
      </c>
      <c r="BP30" s="250">
        <v>0</v>
      </c>
      <c r="BQ30" s="250">
        <v>0</v>
      </c>
      <c r="BR30" s="250">
        <v>0</v>
      </c>
      <c r="BS30" s="251">
        <v>0.35</v>
      </c>
      <c r="BT30" s="251" t="s">
        <v>388</v>
      </c>
      <c r="BU30" s="260">
        <v>8</v>
      </c>
      <c r="BV30" s="260">
        <v>8</v>
      </c>
      <c r="BW30" s="251" t="s">
        <v>351</v>
      </c>
      <c r="BX30" s="299">
        <f>Toeslagpercentages!F31</f>
        <v>40.6875</v>
      </c>
      <c r="BY30" s="299">
        <f>'Detail uitwerking scenario''s'!AX30</f>
        <v>21.993243243243242</v>
      </c>
      <c r="BZ30" s="251">
        <v>0</v>
      </c>
      <c r="CA30" s="250">
        <v>0.65</v>
      </c>
      <c r="CB30" s="250" t="s">
        <v>388</v>
      </c>
      <c r="CC30" s="250">
        <v>8</v>
      </c>
      <c r="CD30" s="250">
        <v>8</v>
      </c>
      <c r="CE30" s="250" t="s">
        <v>351</v>
      </c>
      <c r="CF30" s="300">
        <f>Toeslagpercentages!F31</f>
        <v>40.6875</v>
      </c>
      <c r="CG30" s="300">
        <f>'Detail uitwerking scenario''s'!BF30</f>
        <v>24.65909090909091</v>
      </c>
      <c r="CH30" s="250">
        <v>0</v>
      </c>
    </row>
    <row r="31" spans="1:86">
      <c r="A31" s="245"/>
      <c r="B31" s="246">
        <v>4</v>
      </c>
      <c r="C31" s="247" t="s">
        <v>82</v>
      </c>
      <c r="D31" s="247">
        <v>2</v>
      </c>
      <c r="E31" s="248"/>
      <c r="G31" s="377"/>
      <c r="H31" s="258" t="s">
        <v>419</v>
      </c>
      <c r="I31" s="257" t="s">
        <v>352</v>
      </c>
      <c r="J31" s="250">
        <v>0</v>
      </c>
      <c r="K31" s="250">
        <v>0</v>
      </c>
      <c r="L31" s="250">
        <v>0</v>
      </c>
      <c r="M31" s="250">
        <v>0</v>
      </c>
      <c r="N31" s="250">
        <v>0</v>
      </c>
      <c r="O31" s="250">
        <v>0</v>
      </c>
      <c r="P31" s="250">
        <v>0</v>
      </c>
      <c r="Q31" s="251">
        <v>0.5</v>
      </c>
      <c r="R31" s="251" t="s">
        <v>387</v>
      </c>
      <c r="S31" s="251">
        <f>23.5-14.5-0.5</f>
        <v>8.5</v>
      </c>
      <c r="T31" s="251">
        <v>8</v>
      </c>
      <c r="U31" s="251" t="s">
        <v>351</v>
      </c>
      <c r="V31" s="299">
        <f>Toeslagpercentages!F32</f>
        <v>50.235294117647058</v>
      </c>
      <c r="W31" s="299">
        <f>(Stamgegevens!C6*'Detail uitwerking scenario''s'!V31)/Stamgegevens!C5</f>
        <v>27.154213036565977</v>
      </c>
      <c r="X31" s="251">
        <v>0</v>
      </c>
      <c r="Y31" s="36">
        <v>0.5</v>
      </c>
      <c r="Z31" s="250" t="s">
        <v>387</v>
      </c>
      <c r="AA31" s="250">
        <f>23.5-14.5-0.5</f>
        <v>8.5</v>
      </c>
      <c r="AB31" s="250">
        <v>8</v>
      </c>
      <c r="AC31" s="250" t="s">
        <v>351</v>
      </c>
      <c r="AD31" s="300">
        <f>Toeslagpercentages!F32</f>
        <v>50.235294117647058</v>
      </c>
      <c r="AE31" s="300">
        <f>(Stamgegevens!D6*'Detail uitwerking scenario''s'!AD31)/Stamgegevens!D5</f>
        <v>30.445632798573975</v>
      </c>
      <c r="AF31" s="250">
        <v>0</v>
      </c>
      <c r="AH31" s="377"/>
      <c r="AI31" s="258"/>
      <c r="AJ31" s="257" t="s">
        <v>352</v>
      </c>
      <c r="AK31" s="250">
        <v>0</v>
      </c>
      <c r="AL31" s="250">
        <v>0</v>
      </c>
      <c r="AM31" s="250">
        <v>0</v>
      </c>
      <c r="AN31" s="250">
        <v>0</v>
      </c>
      <c r="AO31" s="250">
        <v>0</v>
      </c>
      <c r="AP31" s="250">
        <v>0</v>
      </c>
      <c r="AQ31" s="250">
        <v>0</v>
      </c>
      <c r="AR31" s="247">
        <v>0.42499999999999999</v>
      </c>
      <c r="AS31" s="251" t="s">
        <v>387</v>
      </c>
      <c r="AT31" s="251">
        <f>23.5-14.5-0.5</f>
        <v>8.5</v>
      </c>
      <c r="AU31" s="251">
        <v>8</v>
      </c>
      <c r="AV31" s="251" t="s">
        <v>351</v>
      </c>
      <c r="AW31" s="299">
        <f>Toeslagpercentages!F32</f>
        <v>50.235294117647058</v>
      </c>
      <c r="AX31" s="299">
        <f>'Detail uitwerking scenario''s'!W31</f>
        <v>27.154213036565977</v>
      </c>
      <c r="AY31" s="251">
        <v>0</v>
      </c>
      <c r="AZ31" s="36">
        <v>0.57499999999999996</v>
      </c>
      <c r="BA31" s="250" t="s">
        <v>387</v>
      </c>
      <c r="BB31" s="250">
        <f>23.5-14.5-0.5</f>
        <v>8.5</v>
      </c>
      <c r="BC31" s="250">
        <v>8</v>
      </c>
      <c r="BD31" s="250" t="s">
        <v>351</v>
      </c>
      <c r="BE31" s="300">
        <f>Toeslagpercentages!F32</f>
        <v>50.235294117647058</v>
      </c>
      <c r="BF31" s="300">
        <f>'Detail uitwerking scenario''s'!AE31</f>
        <v>30.445632798573975</v>
      </c>
      <c r="BG31" s="250">
        <v>0</v>
      </c>
      <c r="BI31" s="377"/>
      <c r="BJ31" s="258"/>
      <c r="BK31" s="257" t="s">
        <v>352</v>
      </c>
      <c r="BL31" s="250">
        <v>0</v>
      </c>
      <c r="BM31" s="250">
        <v>0</v>
      </c>
      <c r="BN31" s="250">
        <v>0</v>
      </c>
      <c r="BO31" s="250">
        <v>0</v>
      </c>
      <c r="BP31" s="250">
        <v>0</v>
      </c>
      <c r="BQ31" s="250">
        <v>0</v>
      </c>
      <c r="BR31" s="250">
        <v>0</v>
      </c>
      <c r="BS31" s="251">
        <v>0.35</v>
      </c>
      <c r="BT31" s="251" t="s">
        <v>387</v>
      </c>
      <c r="BU31" s="251">
        <f>23.5-14.5-0.5</f>
        <v>8.5</v>
      </c>
      <c r="BV31" s="251">
        <v>8</v>
      </c>
      <c r="BW31" s="251" t="s">
        <v>351</v>
      </c>
      <c r="BX31" s="299">
        <f>Toeslagpercentages!F32</f>
        <v>50.235294117647058</v>
      </c>
      <c r="BY31" s="299">
        <f>'Detail uitwerking scenario''s'!AX31</f>
        <v>27.154213036565977</v>
      </c>
      <c r="BZ31" s="251">
        <v>0</v>
      </c>
      <c r="CA31" s="250">
        <v>0.65</v>
      </c>
      <c r="CB31" s="250" t="s">
        <v>387</v>
      </c>
      <c r="CC31" s="250">
        <f>23.5-14.5-0.5</f>
        <v>8.5</v>
      </c>
      <c r="CD31" s="250">
        <v>8</v>
      </c>
      <c r="CE31" s="250" t="s">
        <v>351</v>
      </c>
      <c r="CF31" s="300">
        <f>Toeslagpercentages!F32</f>
        <v>50.235294117647058</v>
      </c>
      <c r="CG31" s="300">
        <f>'Detail uitwerking scenario''s'!BF31</f>
        <v>30.445632798573975</v>
      </c>
      <c r="CH31" s="250">
        <v>0</v>
      </c>
    </row>
    <row r="32" spans="1:86">
      <c r="A32" s="245"/>
      <c r="B32" s="246">
        <v>5</v>
      </c>
      <c r="C32" s="247" t="s">
        <v>83</v>
      </c>
      <c r="D32" s="247">
        <v>2</v>
      </c>
      <c r="E32" s="248"/>
      <c r="G32" s="377"/>
      <c r="H32" s="258" t="s">
        <v>420</v>
      </c>
      <c r="I32" s="257" t="s">
        <v>352</v>
      </c>
      <c r="J32" s="250">
        <v>0</v>
      </c>
      <c r="K32" s="250">
        <v>0</v>
      </c>
      <c r="L32" s="250">
        <v>0</v>
      </c>
      <c r="M32" s="250">
        <v>0</v>
      </c>
      <c r="N32" s="250">
        <v>0</v>
      </c>
      <c r="O32" s="250">
        <v>0</v>
      </c>
      <c r="P32" s="250">
        <v>0</v>
      </c>
      <c r="Q32" s="251">
        <v>0.5</v>
      </c>
      <c r="R32" s="251" t="s">
        <v>380</v>
      </c>
      <c r="S32" s="251">
        <f>(24-23)+(8.5-0)-0.5</f>
        <v>9</v>
      </c>
      <c r="T32" s="251">
        <v>8</v>
      </c>
      <c r="U32" s="251" t="s">
        <v>351</v>
      </c>
      <c r="V32" s="299">
        <f>Toeslagpercentages!F33</f>
        <v>53.388888888888886</v>
      </c>
      <c r="W32" s="299">
        <f>(Stamgegevens!C6*'Detail uitwerking scenario''s'!V32)/Stamgegevens!C5</f>
        <v>28.858858858858859</v>
      </c>
      <c r="X32" s="251">
        <v>0</v>
      </c>
      <c r="Y32" s="36">
        <v>0.5</v>
      </c>
      <c r="Z32" s="250" t="s">
        <v>380</v>
      </c>
      <c r="AA32" s="250">
        <f>(24-23)+(8.5-0)-0.5</f>
        <v>9</v>
      </c>
      <c r="AB32" s="250">
        <v>8</v>
      </c>
      <c r="AC32" s="250" t="s">
        <v>351</v>
      </c>
      <c r="AD32" s="300">
        <f>Toeslagpercentages!F33</f>
        <v>53.388888888888886</v>
      </c>
      <c r="AE32" s="300">
        <f>(Stamgegevens!D6*'Detail uitwerking scenario''s'!AD32)/Stamgegevens!D5</f>
        <v>32.35690235690236</v>
      </c>
      <c r="AF32" s="250">
        <v>0</v>
      </c>
      <c r="AH32" s="377"/>
      <c r="AI32" s="258"/>
      <c r="AJ32" s="257" t="s">
        <v>352</v>
      </c>
      <c r="AK32" s="250">
        <v>0</v>
      </c>
      <c r="AL32" s="250">
        <v>0</v>
      </c>
      <c r="AM32" s="250">
        <v>0</v>
      </c>
      <c r="AN32" s="250">
        <v>0</v>
      </c>
      <c r="AO32" s="250">
        <v>0</v>
      </c>
      <c r="AP32" s="250">
        <v>0</v>
      </c>
      <c r="AQ32" s="250">
        <v>0</v>
      </c>
      <c r="AR32" s="247">
        <v>0.42499999999999999</v>
      </c>
      <c r="AS32" s="251" t="s">
        <v>380</v>
      </c>
      <c r="AT32" s="251">
        <f>(24-23)+(8.5-0)-0.5</f>
        <v>9</v>
      </c>
      <c r="AU32" s="251">
        <v>8</v>
      </c>
      <c r="AV32" s="251" t="s">
        <v>351</v>
      </c>
      <c r="AW32" s="299">
        <f>Toeslagpercentages!F33</f>
        <v>53.388888888888886</v>
      </c>
      <c r="AX32" s="299">
        <f>'Detail uitwerking scenario''s'!W32</f>
        <v>28.858858858858859</v>
      </c>
      <c r="AY32" s="251">
        <v>0</v>
      </c>
      <c r="AZ32" s="36">
        <v>0.57499999999999996</v>
      </c>
      <c r="BA32" s="250" t="s">
        <v>380</v>
      </c>
      <c r="BB32" s="250">
        <f>(24-23)+(8.5-0)-0.5</f>
        <v>9</v>
      </c>
      <c r="BC32" s="250">
        <v>8</v>
      </c>
      <c r="BD32" s="250" t="s">
        <v>351</v>
      </c>
      <c r="BE32" s="300">
        <f>Toeslagpercentages!F33</f>
        <v>53.388888888888886</v>
      </c>
      <c r="BF32" s="300">
        <f>'Detail uitwerking scenario''s'!AE32</f>
        <v>32.35690235690236</v>
      </c>
      <c r="BG32" s="250">
        <v>0</v>
      </c>
      <c r="BI32" s="377"/>
      <c r="BJ32" s="258"/>
      <c r="BK32" s="257" t="s">
        <v>352</v>
      </c>
      <c r="BL32" s="250">
        <v>0</v>
      </c>
      <c r="BM32" s="250">
        <v>0</v>
      </c>
      <c r="BN32" s="250">
        <v>0</v>
      </c>
      <c r="BO32" s="250">
        <v>0</v>
      </c>
      <c r="BP32" s="250">
        <v>0</v>
      </c>
      <c r="BQ32" s="250">
        <v>0</v>
      </c>
      <c r="BR32" s="250">
        <v>0</v>
      </c>
      <c r="BS32" s="251">
        <v>0.35</v>
      </c>
      <c r="BT32" s="251" t="s">
        <v>380</v>
      </c>
      <c r="BU32" s="251">
        <f>(24-23)+(8.5-0)-0.5</f>
        <v>9</v>
      </c>
      <c r="BV32" s="251">
        <v>8</v>
      </c>
      <c r="BW32" s="251" t="s">
        <v>351</v>
      </c>
      <c r="BX32" s="299">
        <f>Toeslagpercentages!F33</f>
        <v>53.388888888888886</v>
      </c>
      <c r="BY32" s="299">
        <f>'Detail uitwerking scenario''s'!AX32</f>
        <v>28.858858858858859</v>
      </c>
      <c r="BZ32" s="251">
        <v>0</v>
      </c>
      <c r="CA32" s="250">
        <v>0.65</v>
      </c>
      <c r="CB32" s="250" t="s">
        <v>380</v>
      </c>
      <c r="CC32" s="250">
        <f>(24-23)+(8.5-0)-0.5</f>
        <v>9</v>
      </c>
      <c r="CD32" s="250">
        <v>8</v>
      </c>
      <c r="CE32" s="250" t="s">
        <v>351</v>
      </c>
      <c r="CF32" s="300">
        <f>Toeslagpercentages!F33</f>
        <v>53.388888888888886</v>
      </c>
      <c r="CG32" s="300">
        <f>'Detail uitwerking scenario''s'!BF32</f>
        <v>32.35690235690236</v>
      </c>
      <c r="CH32" s="250">
        <v>0</v>
      </c>
    </row>
    <row r="33" spans="1:5">
      <c r="A33" s="242"/>
      <c r="B33" s="370" t="s">
        <v>77</v>
      </c>
      <c r="C33" s="370"/>
      <c r="D33" s="370"/>
      <c r="E33" s="376"/>
    </row>
    <row r="34" spans="1:5">
      <c r="A34" s="245"/>
      <c r="B34" s="246">
        <v>6</v>
      </c>
      <c r="C34" s="247" t="s">
        <v>85</v>
      </c>
      <c r="D34" s="247">
        <v>2</v>
      </c>
      <c r="E34" s="248"/>
    </row>
    <row r="35" spans="1:5">
      <c r="A35" s="371" t="s">
        <v>319</v>
      </c>
      <c r="B35" s="372"/>
      <c r="C35" s="372"/>
      <c r="D35" s="366">
        <v>9</v>
      </c>
      <c r="E35" s="367"/>
    </row>
  </sheetData>
  <mergeCells count="51">
    <mergeCell ref="AH30:AH32"/>
    <mergeCell ref="BL21:BR21"/>
    <mergeCell ref="BS21:BZ21"/>
    <mergeCell ref="CA21:CH21"/>
    <mergeCell ref="BI24:BI26"/>
    <mergeCell ref="BI28:BI29"/>
    <mergeCell ref="BI30:BI32"/>
    <mergeCell ref="AK21:AQ21"/>
    <mergeCell ref="AR21:AY21"/>
    <mergeCell ref="AZ21:BG21"/>
    <mergeCell ref="AH24:AH26"/>
    <mergeCell ref="AH28:AH29"/>
    <mergeCell ref="AH13:AH15"/>
    <mergeCell ref="AK4:AQ4"/>
    <mergeCell ref="AR4:AY4"/>
    <mergeCell ref="AZ4:BG4"/>
    <mergeCell ref="AH7:AH9"/>
    <mergeCell ref="AH11:AH12"/>
    <mergeCell ref="G30:G32"/>
    <mergeCell ref="A28:C28"/>
    <mergeCell ref="Q4:X4"/>
    <mergeCell ref="Y4:AF4"/>
    <mergeCell ref="Q21:X21"/>
    <mergeCell ref="Y21:AF21"/>
    <mergeCell ref="D28:E28"/>
    <mergeCell ref="A29:E29"/>
    <mergeCell ref="C21:E21"/>
    <mergeCell ref="J21:P21"/>
    <mergeCell ref="G24:G26"/>
    <mergeCell ref="G28:G29"/>
    <mergeCell ref="G7:G9"/>
    <mergeCell ref="G11:G12"/>
    <mergeCell ref="G13:G15"/>
    <mergeCell ref="J4:P4"/>
    <mergeCell ref="A1:G1"/>
    <mergeCell ref="B33:E33"/>
    <mergeCell ref="A35:C35"/>
    <mergeCell ref="D35:E35"/>
    <mergeCell ref="C4:E4"/>
    <mergeCell ref="B6:C6"/>
    <mergeCell ref="B8:C8"/>
    <mergeCell ref="A11:C11"/>
    <mergeCell ref="D11:E11"/>
    <mergeCell ref="A12:E12"/>
    <mergeCell ref="B13:E13"/>
    <mergeCell ref="B16:E16"/>
    <mergeCell ref="A18:C18"/>
    <mergeCell ref="D18:E18"/>
    <mergeCell ref="B23:C23"/>
    <mergeCell ref="B25:C25"/>
    <mergeCell ref="B30:E30"/>
  </mergeCells>
  <conditionalFormatting sqref="D28 D29:E34 D22:E27">
    <cfRule type="cellIs" dxfId="7" priority="10" operator="equal">
      <formula>2</formula>
    </cfRule>
    <cfRule type="cellIs" dxfId="6" priority="11" operator="equal">
      <formula>1</formula>
    </cfRule>
  </conditionalFormatting>
  <conditionalFormatting sqref="D35">
    <cfRule type="cellIs" dxfId="5" priority="8" operator="equal">
      <formula>2</formula>
    </cfRule>
    <cfRule type="cellIs" dxfId="4" priority="9" operator="equal">
      <formula>1</formula>
    </cfRule>
  </conditionalFormatting>
  <conditionalFormatting sqref="D11 D12:E17 D5:E10">
    <cfRule type="cellIs" dxfId="3" priority="6" operator="equal">
      <formula>2</formula>
    </cfRule>
    <cfRule type="cellIs" dxfId="2" priority="7" operator="equal">
      <formula>1</formula>
    </cfRule>
  </conditionalFormatting>
  <conditionalFormatting sqref="D18:D20">
    <cfRule type="cellIs" dxfId="1" priority="4" operator="equal">
      <formula>2</formula>
    </cfRule>
    <cfRule type="cellIs" dxfId="0" priority="5" operator="equal">
      <formula>1</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7" workbookViewId="0">
      <selection activeCell="F14" sqref="F14"/>
    </sheetView>
  </sheetViews>
  <sheetFormatPr defaultRowHeight="15"/>
  <cols>
    <col min="1" max="1" width="33.140625" customWidth="1"/>
    <col min="2" max="2" width="18.7109375" style="72" bestFit="1" customWidth="1"/>
    <col min="3" max="3" width="25.140625" style="72" bestFit="1" customWidth="1"/>
    <col min="4" max="4" width="26.42578125" style="72" bestFit="1" customWidth="1"/>
    <col min="5" max="5" width="30.85546875" style="72" bestFit="1" customWidth="1"/>
    <col min="6" max="6" width="30.85546875" style="72" customWidth="1"/>
  </cols>
  <sheetData>
    <row r="1" spans="1:6" s="208" customFormat="1">
      <c r="A1" s="306" t="s">
        <v>394</v>
      </c>
      <c r="B1" s="307"/>
      <c r="C1" s="307"/>
      <c r="D1" s="307"/>
      <c r="E1" s="307"/>
      <c r="F1" s="307"/>
    </row>
    <row r="2" spans="1:6">
      <c r="A2" s="261" t="s">
        <v>395</v>
      </c>
      <c r="B2" s="252"/>
      <c r="C2" s="252"/>
      <c r="D2" s="252"/>
      <c r="E2" s="252"/>
      <c r="F2" s="252"/>
    </row>
    <row r="3" spans="1:6">
      <c r="A3" s="261"/>
      <c r="B3" s="252"/>
      <c r="C3" s="252"/>
      <c r="D3" s="252"/>
      <c r="E3" s="252"/>
      <c r="F3" s="252"/>
    </row>
    <row r="4" spans="1:6" ht="30">
      <c r="A4" s="289" t="s">
        <v>363</v>
      </c>
      <c r="B4" s="290" t="s">
        <v>364</v>
      </c>
      <c r="C4" s="290" t="s">
        <v>365</v>
      </c>
      <c r="D4" s="291" t="s">
        <v>366</v>
      </c>
      <c r="E4" s="252"/>
      <c r="F4" s="252"/>
    </row>
    <row r="5" spans="1:6" ht="45">
      <c r="A5" s="292">
        <v>0.22</v>
      </c>
      <c r="B5" s="287" t="s">
        <v>367</v>
      </c>
      <c r="C5" s="287"/>
      <c r="D5" s="293"/>
      <c r="E5" s="252"/>
      <c r="F5" s="252"/>
    </row>
    <row r="6" spans="1:6" ht="30">
      <c r="A6" s="292">
        <v>0.38</v>
      </c>
      <c r="B6" s="287"/>
      <c r="C6" s="287" t="s">
        <v>368</v>
      </c>
      <c r="D6" s="293"/>
      <c r="E6" s="252"/>
      <c r="F6" s="252"/>
    </row>
    <row r="7" spans="1:6" ht="45">
      <c r="A7" s="292">
        <v>0.47</v>
      </c>
      <c r="B7" s="287" t="s">
        <v>369</v>
      </c>
      <c r="C7" s="287"/>
      <c r="D7" s="293"/>
      <c r="E7" s="252"/>
      <c r="F7" s="252"/>
    </row>
    <row r="8" spans="1:6" ht="30">
      <c r="A8" s="292">
        <v>0.52</v>
      </c>
      <c r="B8" s="287"/>
      <c r="C8" s="287" t="s">
        <v>369</v>
      </c>
      <c r="D8" s="293"/>
      <c r="E8" s="252"/>
      <c r="F8" s="252"/>
    </row>
    <row r="9" spans="1:6" ht="45">
      <c r="A9" s="294">
        <v>0.6</v>
      </c>
      <c r="B9" s="295"/>
      <c r="C9" s="295"/>
      <c r="D9" s="288" t="s">
        <v>370</v>
      </c>
      <c r="E9" s="252"/>
      <c r="F9" s="252"/>
    </row>
    <row r="11" spans="1:6">
      <c r="A11" s="267" t="s">
        <v>371</v>
      </c>
      <c r="B11" s="268"/>
      <c r="C11" s="268"/>
      <c r="D11" s="268"/>
      <c r="E11" s="268"/>
      <c r="F11" s="268"/>
    </row>
    <row r="12" spans="1:6">
      <c r="A12" s="269" t="s">
        <v>362</v>
      </c>
      <c r="B12" s="270">
        <v>0</v>
      </c>
      <c r="C12" s="270">
        <v>0.22</v>
      </c>
      <c r="D12" s="270">
        <v>0.47</v>
      </c>
      <c r="E12" s="271" t="s">
        <v>359</v>
      </c>
      <c r="F12" s="271"/>
    </row>
    <row r="13" spans="1:6">
      <c r="A13" s="272" t="s">
        <v>372</v>
      </c>
      <c r="B13" s="273">
        <v>8.5</v>
      </c>
      <c r="C13" s="273">
        <v>0</v>
      </c>
      <c r="D13" s="273">
        <v>0</v>
      </c>
      <c r="E13" s="273">
        <f>SUM(B13:D13)</f>
        <v>8.5</v>
      </c>
      <c r="F13" s="296">
        <f>((B13*0)+(C13*22)+(D13*47))/E13</f>
        <v>0</v>
      </c>
    </row>
    <row r="14" spans="1:6">
      <c r="A14" s="274" t="s">
        <v>381</v>
      </c>
      <c r="B14" s="275">
        <f>20-14.5-0.5</f>
        <v>5</v>
      </c>
      <c r="C14" s="275">
        <f>22-20</f>
        <v>2</v>
      </c>
      <c r="D14" s="275">
        <f>23.5-22</f>
        <v>1.5</v>
      </c>
      <c r="E14" s="275">
        <f t="shared" ref="E14:E15" si="0">SUM(B14:D14)</f>
        <v>8.5</v>
      </c>
      <c r="F14" s="297">
        <f>((B14*0)+(C14*22)+(D14*47))/E14</f>
        <v>13.470588235294118</v>
      </c>
    </row>
    <row r="15" spans="1:6">
      <c r="A15" s="276" t="s">
        <v>382</v>
      </c>
      <c r="B15" s="277">
        <v>1.5</v>
      </c>
      <c r="C15" s="277">
        <v>1</v>
      </c>
      <c r="D15" s="277">
        <v>6.5</v>
      </c>
      <c r="E15" s="277">
        <f t="shared" si="0"/>
        <v>9</v>
      </c>
      <c r="F15" s="298">
        <f>((B15*0)+(C15*22)+(D15*47))/E15</f>
        <v>36.388888888888886</v>
      </c>
    </row>
    <row r="16" spans="1:6">
      <c r="A16" s="278"/>
      <c r="B16" s="279"/>
      <c r="C16" s="279"/>
      <c r="D16" s="279"/>
      <c r="E16" s="279"/>
      <c r="F16" s="301"/>
    </row>
    <row r="17" spans="1:6">
      <c r="A17" s="280" t="s">
        <v>373</v>
      </c>
      <c r="B17" s="281"/>
      <c r="C17" s="281"/>
      <c r="D17" s="281"/>
      <c r="E17" s="281"/>
      <c r="F17" s="302"/>
    </row>
    <row r="18" spans="1:6">
      <c r="A18" s="269" t="s">
        <v>362</v>
      </c>
      <c r="B18" s="270">
        <v>0</v>
      </c>
      <c r="C18" s="270">
        <v>0.38</v>
      </c>
      <c r="D18" s="270">
        <v>0.52</v>
      </c>
      <c r="E18" s="271" t="s">
        <v>360</v>
      </c>
      <c r="F18" s="303"/>
    </row>
    <row r="19" spans="1:6">
      <c r="A19" s="262" t="s">
        <v>389</v>
      </c>
      <c r="B19" s="253">
        <v>3.5</v>
      </c>
      <c r="C19" s="253">
        <v>4.5</v>
      </c>
      <c r="D19" s="253">
        <v>0</v>
      </c>
      <c r="E19" s="253">
        <f>SUM(B19:D19)</f>
        <v>8</v>
      </c>
      <c r="F19" s="304">
        <f>((B19*0)+(C19*38)+(D19*52))/E19</f>
        <v>21.375</v>
      </c>
    </row>
    <row r="20" spans="1:6">
      <c r="A20" s="274" t="s">
        <v>383</v>
      </c>
      <c r="B20" s="275">
        <v>0</v>
      </c>
      <c r="C20" s="275">
        <f>22-14.5-0.5</f>
        <v>7</v>
      </c>
      <c r="D20" s="275">
        <f>23.5-22</f>
        <v>1.5</v>
      </c>
      <c r="E20" s="275">
        <f>SUM(B20:D20)</f>
        <v>8.5</v>
      </c>
      <c r="F20" s="297">
        <f>((B20*0)+(C20*38)+(D20*52))/E20</f>
        <v>40.470588235294116</v>
      </c>
    </row>
    <row r="21" spans="1:6">
      <c r="A21" s="283" t="s">
        <v>384</v>
      </c>
      <c r="B21" s="284">
        <f>8.5-8</f>
        <v>0.5</v>
      </c>
      <c r="C21" s="284">
        <f>2-0.5</f>
        <v>1.5</v>
      </c>
      <c r="D21" s="284">
        <v>7</v>
      </c>
      <c r="E21" s="284">
        <f>SUM(B21:D21)</f>
        <v>9</v>
      </c>
      <c r="F21" s="298">
        <f>((B21*0)+(C21*38)+(D21*52))/E21</f>
        <v>46.777777777777779</v>
      </c>
    </row>
    <row r="22" spans="1:6" s="2" customFormat="1">
      <c r="B22" s="266"/>
      <c r="C22" s="266"/>
      <c r="D22" s="266"/>
      <c r="E22" s="266"/>
      <c r="F22" s="305"/>
    </row>
    <row r="23" spans="1:6">
      <c r="A23" s="267" t="s">
        <v>361</v>
      </c>
      <c r="B23" s="268"/>
      <c r="C23" s="268"/>
      <c r="D23" s="268"/>
      <c r="E23" s="268"/>
      <c r="F23" s="302"/>
    </row>
    <row r="24" spans="1:6">
      <c r="A24" s="269" t="s">
        <v>362</v>
      </c>
      <c r="B24" s="270">
        <v>0.6</v>
      </c>
      <c r="C24" s="271"/>
      <c r="D24" s="271"/>
      <c r="E24" s="271" t="s">
        <v>360</v>
      </c>
      <c r="F24" s="303"/>
    </row>
    <row r="25" spans="1:6">
      <c r="A25" s="262" t="s">
        <v>374</v>
      </c>
      <c r="B25" s="253">
        <v>8.5</v>
      </c>
      <c r="C25" s="253"/>
      <c r="D25" s="253"/>
      <c r="E25" s="253">
        <f>B25</f>
        <v>8.5</v>
      </c>
      <c r="F25" s="304">
        <v>60</v>
      </c>
    </row>
    <row r="26" spans="1:6">
      <c r="A26" s="285" t="s">
        <v>385</v>
      </c>
      <c r="B26" s="282">
        <v>8.5</v>
      </c>
      <c r="C26" s="286"/>
      <c r="D26" s="286"/>
      <c r="E26" s="282">
        <f>B26</f>
        <v>8.5</v>
      </c>
      <c r="F26" s="297">
        <v>60</v>
      </c>
    </row>
    <row r="27" spans="1:6">
      <c r="A27" s="283" t="s">
        <v>386</v>
      </c>
      <c r="B27" s="284">
        <v>9</v>
      </c>
      <c r="C27" s="284"/>
      <c r="D27" s="284"/>
      <c r="E27" s="284">
        <f>B27</f>
        <v>9</v>
      </c>
      <c r="F27" s="298">
        <v>60</v>
      </c>
    </row>
    <row r="29" spans="1:6">
      <c r="A29" s="280" t="s">
        <v>375</v>
      </c>
      <c r="B29" s="281"/>
      <c r="C29" s="281"/>
      <c r="D29" s="281"/>
      <c r="E29" s="281"/>
      <c r="F29" s="302"/>
    </row>
    <row r="30" spans="1:6">
      <c r="A30" s="269" t="s">
        <v>362</v>
      </c>
      <c r="B30" s="270"/>
      <c r="C30" s="270"/>
      <c r="D30" s="270"/>
      <c r="E30" s="271"/>
      <c r="F30" s="303"/>
    </row>
    <row r="31" spans="1:6">
      <c r="A31" s="262" t="s">
        <v>376</v>
      </c>
      <c r="B31" s="253"/>
      <c r="C31" s="253"/>
      <c r="D31" s="253"/>
      <c r="E31" s="253"/>
      <c r="F31" s="304">
        <f>(F19+F25)/2</f>
        <v>40.6875</v>
      </c>
    </row>
    <row r="32" spans="1:6">
      <c r="A32" s="274" t="s">
        <v>377</v>
      </c>
      <c r="B32" s="275"/>
      <c r="C32" s="275"/>
      <c r="D32" s="275"/>
      <c r="E32" s="275"/>
      <c r="F32" s="297">
        <f>(F20+F26)/2</f>
        <v>50.235294117647058</v>
      </c>
    </row>
    <row r="33" spans="1:6">
      <c r="A33" s="283" t="s">
        <v>378</v>
      </c>
      <c r="B33" s="284"/>
      <c r="C33" s="284"/>
      <c r="D33" s="284"/>
      <c r="E33" s="284"/>
      <c r="F33" s="298">
        <f>(F21+F27)/2</f>
        <v>53.388888888888886</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
  <sheetViews>
    <sheetView workbookViewId="0">
      <selection activeCell="H20" sqref="H20"/>
    </sheetView>
  </sheetViews>
  <sheetFormatPr defaultRowHeight="15"/>
  <cols>
    <col min="1" max="1" width="69.140625" bestFit="1" customWidth="1"/>
    <col min="2" max="2" width="17.42578125" customWidth="1"/>
    <col min="3" max="3" width="21.5703125" customWidth="1"/>
    <col min="4" max="4" width="21.85546875" customWidth="1"/>
  </cols>
  <sheetData>
    <row r="1" spans="1:4">
      <c r="A1" s="310" t="s">
        <v>408</v>
      </c>
      <c r="B1" s="311"/>
      <c r="C1" s="311"/>
      <c r="D1" s="311"/>
    </row>
    <row r="2" spans="1:4">
      <c r="A2" s="312" t="s">
        <v>396</v>
      </c>
      <c r="B2" s="322" t="s">
        <v>31</v>
      </c>
      <c r="C2" s="322" t="s">
        <v>24</v>
      </c>
      <c r="D2" s="322" t="s">
        <v>93</v>
      </c>
    </row>
    <row r="3" spans="1:4" ht="15.75">
      <c r="A3" s="313" t="s">
        <v>410</v>
      </c>
      <c r="B3" s="313"/>
      <c r="C3" s="313"/>
      <c r="D3" s="313"/>
    </row>
    <row r="4" spans="1:4">
      <c r="A4" s="314" t="s">
        <v>397</v>
      </c>
      <c r="B4" s="315">
        <v>48</v>
      </c>
      <c r="C4" s="315">
        <v>48</v>
      </c>
      <c r="D4" s="315">
        <v>36</v>
      </c>
    </row>
    <row r="5" spans="1:4">
      <c r="A5" s="314" t="s">
        <v>398</v>
      </c>
      <c r="B5" s="315">
        <v>145</v>
      </c>
      <c r="C5" s="315">
        <v>37</v>
      </c>
      <c r="D5" s="315">
        <v>33</v>
      </c>
    </row>
    <row r="6" spans="1:4">
      <c r="A6" s="314" t="s">
        <v>409</v>
      </c>
      <c r="B6" s="315" t="s">
        <v>407</v>
      </c>
      <c r="C6" s="315">
        <v>20</v>
      </c>
      <c r="D6" s="315">
        <v>20</v>
      </c>
    </row>
    <row r="7" spans="1:4">
      <c r="A7" s="314" t="s">
        <v>399</v>
      </c>
      <c r="B7" s="315" t="s">
        <v>407</v>
      </c>
      <c r="C7" s="315">
        <v>0</v>
      </c>
      <c r="D7" s="315">
        <v>50</v>
      </c>
    </row>
    <row r="8" spans="1:4">
      <c r="A8" s="314" t="s">
        <v>400</v>
      </c>
      <c r="B8" s="315">
        <v>0</v>
      </c>
      <c r="C8" s="315">
        <v>0</v>
      </c>
      <c r="D8" s="315">
        <v>0</v>
      </c>
    </row>
    <row r="9" spans="1:4">
      <c r="A9" s="316"/>
      <c r="B9" s="317"/>
      <c r="C9" s="317"/>
      <c r="D9" s="317"/>
    </row>
    <row r="10" spans="1:4" ht="15.75">
      <c r="A10" s="313" t="s">
        <v>411</v>
      </c>
      <c r="B10" s="318"/>
      <c r="C10" s="318"/>
      <c r="D10" s="318"/>
    </row>
    <row r="11" spans="1:4">
      <c r="A11" s="319" t="s">
        <v>412</v>
      </c>
      <c r="B11" s="315" t="s">
        <v>329</v>
      </c>
      <c r="C11" s="315" t="s">
        <v>330</v>
      </c>
      <c r="D11" s="315" t="s">
        <v>330</v>
      </c>
    </row>
    <row r="12" spans="1:4">
      <c r="A12" s="319" t="s">
        <v>413</v>
      </c>
      <c r="B12" s="315" t="s">
        <v>329</v>
      </c>
      <c r="C12" s="315" t="s">
        <v>329</v>
      </c>
      <c r="D12" s="315" t="s">
        <v>329</v>
      </c>
    </row>
    <row r="13" spans="1:4">
      <c r="A13" s="320" t="s">
        <v>414</v>
      </c>
      <c r="B13" s="315">
        <v>0</v>
      </c>
      <c r="C13" s="315">
        <v>0</v>
      </c>
      <c r="D13" s="315">
        <v>0</v>
      </c>
    </row>
    <row r="14" spans="1:4">
      <c r="A14" s="316"/>
      <c r="B14" s="317"/>
      <c r="C14" s="317"/>
      <c r="D14" s="317"/>
    </row>
    <row r="15" spans="1:4" ht="15.75">
      <c r="A15" s="321" t="s">
        <v>401</v>
      </c>
      <c r="B15" s="318"/>
      <c r="C15" s="318"/>
      <c r="D15" s="318"/>
    </row>
    <row r="16" spans="1:4">
      <c r="A16" s="314" t="s">
        <v>402</v>
      </c>
      <c r="B16" s="315" t="s">
        <v>407</v>
      </c>
      <c r="C16" s="315">
        <v>8.4</v>
      </c>
      <c r="D16" s="315">
        <v>10</v>
      </c>
    </row>
    <row r="17" spans="1:4">
      <c r="A17" s="314" t="s">
        <v>403</v>
      </c>
      <c r="B17" s="315" t="s">
        <v>407</v>
      </c>
      <c r="C17" s="315">
        <v>3.5</v>
      </c>
      <c r="D17" s="315">
        <v>3.5</v>
      </c>
    </row>
    <row r="18" spans="1:4">
      <c r="A18" s="314" t="s">
        <v>404</v>
      </c>
      <c r="B18" s="315" t="s">
        <v>407</v>
      </c>
      <c r="C18" s="315">
        <v>20.8</v>
      </c>
      <c r="D18" s="315">
        <v>0</v>
      </c>
    </row>
    <row r="19" spans="1:4">
      <c r="A19" s="314" t="s">
        <v>405</v>
      </c>
      <c r="B19" s="315" t="s">
        <v>407</v>
      </c>
      <c r="C19" s="315">
        <v>0</v>
      </c>
      <c r="D19" s="315">
        <v>0</v>
      </c>
    </row>
    <row r="20" spans="1:4">
      <c r="A20" s="316" t="s">
        <v>406</v>
      </c>
      <c r="B20" s="317" t="s">
        <v>407</v>
      </c>
      <c r="C20" s="317">
        <v>2.4</v>
      </c>
      <c r="D20" s="317">
        <v>3</v>
      </c>
    </row>
  </sheetData>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3" sqref="B13"/>
    </sheetView>
  </sheetViews>
  <sheetFormatPr defaultRowHeight="15"/>
  <cols>
    <col min="2" max="2" width="82.42578125" bestFit="1" customWidth="1"/>
  </cols>
  <sheetData>
    <row r="1" spans="1:2" ht="45" customHeight="1">
      <c r="A1" s="323" t="s">
        <v>129</v>
      </c>
      <c r="B1" s="325"/>
    </row>
    <row r="2" spans="1:2" ht="30">
      <c r="A2" s="55">
        <v>33</v>
      </c>
      <c r="B2" s="73" t="s">
        <v>65</v>
      </c>
    </row>
    <row r="3" spans="1:2">
      <c r="A3" s="55">
        <v>34</v>
      </c>
      <c r="B3" s="73" t="s">
        <v>66</v>
      </c>
    </row>
    <row r="4" spans="1:2" ht="30">
      <c r="A4" s="55">
        <v>35</v>
      </c>
      <c r="B4" s="73" t="s">
        <v>68</v>
      </c>
    </row>
    <row r="5" spans="1:2" ht="30">
      <c r="A5" s="55">
        <v>36</v>
      </c>
      <c r="B5" s="73" t="s">
        <v>67</v>
      </c>
    </row>
    <row r="6" spans="1:2" ht="30">
      <c r="A6" s="81">
        <v>27</v>
      </c>
      <c r="B6" s="73" t="s">
        <v>63</v>
      </c>
    </row>
  </sheetData>
  <mergeCells count="1">
    <mergeCell ref="A1:B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zoomScale="90" zoomScaleNormal="90" workbookViewId="0">
      <selection activeCell="E7" sqref="E7"/>
    </sheetView>
  </sheetViews>
  <sheetFormatPr defaultRowHeight="15"/>
  <cols>
    <col min="1" max="1" width="3.140625" style="16" customWidth="1"/>
    <col min="2" max="2" width="10.85546875" style="16" customWidth="1"/>
  </cols>
  <sheetData>
    <row r="1" spans="1:3">
      <c r="A1" s="15" t="s">
        <v>70</v>
      </c>
    </row>
    <row r="3" spans="1:3">
      <c r="A3" s="52" t="s">
        <v>71</v>
      </c>
    </row>
    <row r="4" spans="1:3">
      <c r="B4" s="18" t="s">
        <v>72</v>
      </c>
    </row>
    <row r="5" spans="1:3">
      <c r="B5" s="49">
        <v>1</v>
      </c>
      <c r="C5" t="s">
        <v>78</v>
      </c>
    </row>
    <row r="6" spans="1:3">
      <c r="B6" s="49">
        <v>2</v>
      </c>
      <c r="C6" t="s">
        <v>79</v>
      </c>
    </row>
    <row r="7" spans="1:3">
      <c r="B7" s="49">
        <v>3</v>
      </c>
      <c r="C7" t="s">
        <v>88</v>
      </c>
    </row>
    <row r="8" spans="1:3">
      <c r="B8" s="49"/>
    </row>
    <row r="9" spans="1:3">
      <c r="A9" s="17"/>
      <c r="B9" s="50" t="s">
        <v>87</v>
      </c>
    </row>
    <row r="10" spans="1:3">
      <c r="B10" s="51">
        <v>4</v>
      </c>
      <c r="C10" t="s">
        <v>80</v>
      </c>
    </row>
    <row r="11" spans="1:3">
      <c r="B11" s="51">
        <v>5</v>
      </c>
      <c r="C11" t="s">
        <v>81</v>
      </c>
    </row>
    <row r="12" spans="1:3">
      <c r="A12" s="20"/>
    </row>
    <row r="13" spans="1:3">
      <c r="A13" s="52" t="s">
        <v>15</v>
      </c>
      <c r="B13" s="19"/>
    </row>
    <row r="14" spans="1:3">
      <c r="B14" s="16" t="s">
        <v>73</v>
      </c>
    </row>
    <row r="15" spans="1:3">
      <c r="A15" s="21"/>
      <c r="B15" s="53">
        <v>6</v>
      </c>
      <c r="C15" t="s">
        <v>74</v>
      </c>
    </row>
    <row r="17" spans="1:3">
      <c r="B17" s="50" t="s">
        <v>75</v>
      </c>
    </row>
    <row r="18" spans="1:3">
      <c r="A18" s="17"/>
      <c r="B18" s="51">
        <v>7</v>
      </c>
      <c r="C18" t="s">
        <v>82</v>
      </c>
    </row>
    <row r="19" spans="1:3">
      <c r="B19" s="51">
        <v>8</v>
      </c>
      <c r="C19" t="s">
        <v>83</v>
      </c>
    </row>
    <row r="20" spans="1:3">
      <c r="B20" s="19"/>
    </row>
    <row r="21" spans="1:3">
      <c r="A21" s="17"/>
      <c r="B21" s="16" t="s">
        <v>76</v>
      </c>
    </row>
    <row r="22" spans="1:3">
      <c r="B22" s="54">
        <v>9</v>
      </c>
      <c r="C22" t="s">
        <v>84</v>
      </c>
    </row>
    <row r="23" spans="1:3">
      <c r="B23" s="54"/>
    </row>
    <row r="24" spans="1:3">
      <c r="B24" s="55" t="s">
        <v>77</v>
      </c>
    </row>
    <row r="25" spans="1:3">
      <c r="A25" s="17"/>
      <c r="B25" s="51">
        <v>10</v>
      </c>
      <c r="C25" t="s">
        <v>85</v>
      </c>
    </row>
    <row r="26" spans="1:3">
      <c r="A26" s="22"/>
    </row>
    <row r="27" spans="1:3">
      <c r="A27" s="17"/>
      <c r="B27" s="13"/>
    </row>
    <row r="29" spans="1:3">
      <c r="A29" s="17"/>
      <c r="B29" s="13"/>
    </row>
    <row r="31" spans="1:3">
      <c r="A31" s="17"/>
      <c r="B31" s="13"/>
    </row>
    <row r="33" spans="1:2">
      <c r="A33" s="17"/>
      <c r="B33" s="13"/>
    </row>
    <row r="35" spans="1:2">
      <c r="A35" s="17"/>
      <c r="B35" s="13"/>
    </row>
    <row r="36" spans="1:2">
      <c r="A36" s="17"/>
      <c r="B36" s="14"/>
    </row>
    <row r="38" spans="1:2">
      <c r="A38" s="17"/>
      <c r="B38" s="1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election activeCell="D8" sqref="D8"/>
    </sheetView>
  </sheetViews>
  <sheetFormatPr defaultRowHeight="15"/>
  <cols>
    <col min="1" max="1" width="13.42578125" style="81" customWidth="1"/>
    <col min="2" max="2" width="87.140625" style="73" customWidth="1"/>
  </cols>
  <sheetData>
    <row r="1" spans="1:2" ht="45" customHeight="1">
      <c r="A1" s="323" t="s">
        <v>128</v>
      </c>
      <c r="B1" s="325"/>
    </row>
    <row r="2" spans="1:2" s="48" customFormat="1" ht="24.95" customHeight="1">
      <c r="A2" s="331" t="s">
        <v>37</v>
      </c>
      <c r="B2" s="332"/>
    </row>
    <row r="3" spans="1:2">
      <c r="A3" s="78">
        <v>1</v>
      </c>
      <c r="B3" s="76" t="s">
        <v>40</v>
      </c>
    </row>
    <row r="4" spans="1:2">
      <c r="A4" s="78">
        <v>2</v>
      </c>
      <c r="B4" s="77" t="s">
        <v>38</v>
      </c>
    </row>
    <row r="5" spans="1:2" s="75" customFormat="1" ht="24.95" customHeight="1">
      <c r="A5" s="331" t="s">
        <v>116</v>
      </c>
      <c r="B5" s="332"/>
    </row>
    <row r="6" spans="1:2">
      <c r="A6" s="79">
        <v>3</v>
      </c>
      <c r="B6" s="76" t="s">
        <v>117</v>
      </c>
    </row>
    <row r="7" spans="1:2">
      <c r="A7" s="79">
        <v>4</v>
      </c>
      <c r="B7" s="76" t="s">
        <v>118</v>
      </c>
    </row>
    <row r="8" spans="1:2">
      <c r="A8" s="84" t="s">
        <v>121</v>
      </c>
      <c r="B8" s="85" t="s">
        <v>119</v>
      </c>
    </row>
    <row r="9" spans="1:2" ht="30">
      <c r="A9" s="84" t="s">
        <v>122</v>
      </c>
      <c r="B9" s="85" t="s">
        <v>120</v>
      </c>
    </row>
    <row r="10" spans="1:2" s="48" customFormat="1" ht="24.95" customHeight="1">
      <c r="A10" s="331" t="s">
        <v>114</v>
      </c>
      <c r="B10" s="332"/>
    </row>
    <row r="11" spans="1:2" ht="30">
      <c r="A11" s="78">
        <v>5</v>
      </c>
      <c r="B11" s="77" t="s">
        <v>115</v>
      </c>
    </row>
    <row r="12" spans="1:2" ht="31.5" customHeight="1">
      <c r="A12" s="78">
        <v>6</v>
      </c>
      <c r="B12" s="77" t="s">
        <v>123</v>
      </c>
    </row>
    <row r="13" spans="1:2" ht="30">
      <c r="A13" s="78">
        <v>7</v>
      </c>
      <c r="B13" s="77" t="s">
        <v>124</v>
      </c>
    </row>
    <row r="14" spans="1:2" s="48" customFormat="1" ht="24.95" customHeight="1">
      <c r="A14" s="331" t="s">
        <v>126</v>
      </c>
      <c r="B14" s="332"/>
    </row>
    <row r="15" spans="1:2">
      <c r="A15" s="78">
        <v>8</v>
      </c>
      <c r="B15" s="77" t="s">
        <v>127</v>
      </c>
    </row>
    <row r="16" spans="1:2">
      <c r="A16" s="78">
        <v>9</v>
      </c>
      <c r="B16" s="77" t="s">
        <v>125</v>
      </c>
    </row>
    <row r="17" spans="1:2">
      <c r="A17" s="78">
        <v>10</v>
      </c>
      <c r="B17" s="77" t="s">
        <v>69</v>
      </c>
    </row>
    <row r="18" spans="1:2" s="48" customFormat="1" ht="24.95" customHeight="1">
      <c r="A18" s="331" t="s">
        <v>56</v>
      </c>
      <c r="B18" s="332"/>
    </row>
    <row r="19" spans="1:2">
      <c r="A19" s="78">
        <v>11</v>
      </c>
      <c r="B19" s="76" t="s">
        <v>52</v>
      </c>
    </row>
    <row r="20" spans="1:2" ht="30">
      <c r="A20" s="78">
        <v>12</v>
      </c>
      <c r="B20" s="76" t="s">
        <v>53</v>
      </c>
    </row>
    <row r="21" spans="1:2">
      <c r="A21" s="78">
        <v>13</v>
      </c>
      <c r="B21" s="76" t="s">
        <v>54</v>
      </c>
    </row>
    <row r="22" spans="1:2">
      <c r="A22" s="78">
        <v>14</v>
      </c>
      <c r="B22" s="76" t="s">
        <v>55</v>
      </c>
    </row>
    <row r="23" spans="1:2" s="48" customFormat="1" ht="24.95" customHeight="1">
      <c r="A23" s="331" t="s">
        <v>64</v>
      </c>
      <c r="B23" s="332"/>
    </row>
    <row r="24" spans="1:2" ht="30">
      <c r="A24" s="80">
        <v>15</v>
      </c>
      <c r="B24" s="86" t="s">
        <v>131</v>
      </c>
    </row>
    <row r="25" spans="1:2" ht="38.25" customHeight="1"/>
    <row r="26" spans="1:2" ht="45" customHeight="1">
      <c r="A26" s="323" t="s">
        <v>136</v>
      </c>
      <c r="B26" s="325"/>
    </row>
    <row r="27" spans="1:2" s="48" customFormat="1" ht="24.95" customHeight="1">
      <c r="A27" s="331" t="s">
        <v>135</v>
      </c>
      <c r="B27" s="332"/>
    </row>
    <row r="28" spans="1:2">
      <c r="A28" s="89">
        <v>16</v>
      </c>
      <c r="B28" s="76" t="s">
        <v>41</v>
      </c>
    </row>
    <row r="29" spans="1:2">
      <c r="A29" s="84" t="s">
        <v>121</v>
      </c>
      <c r="B29" s="90" t="s">
        <v>42</v>
      </c>
    </row>
    <row r="30" spans="1:2">
      <c r="A30" s="84" t="s">
        <v>122</v>
      </c>
      <c r="B30" s="90" t="s">
        <v>43</v>
      </c>
    </row>
    <row r="31" spans="1:2">
      <c r="A31" s="79">
        <v>17</v>
      </c>
      <c r="B31" s="76" t="s">
        <v>44</v>
      </c>
    </row>
    <row r="32" spans="1:2" s="48" customFormat="1" ht="24.95" customHeight="1">
      <c r="A32" s="87" t="s">
        <v>45</v>
      </c>
      <c r="B32" s="88"/>
    </row>
    <row r="33" spans="1:2">
      <c r="A33" s="78">
        <v>18</v>
      </c>
      <c r="B33" s="76" t="s">
        <v>46</v>
      </c>
    </row>
    <row r="34" spans="1:2" ht="30">
      <c r="A34" s="78">
        <v>19</v>
      </c>
      <c r="B34" s="76" t="s">
        <v>47</v>
      </c>
    </row>
    <row r="35" spans="1:2" ht="30">
      <c r="A35" s="78">
        <v>20</v>
      </c>
      <c r="B35" s="76" t="s">
        <v>48</v>
      </c>
    </row>
    <row r="36" spans="1:2" ht="30">
      <c r="A36" s="91" t="s">
        <v>121</v>
      </c>
      <c r="B36" s="85" t="s">
        <v>132</v>
      </c>
    </row>
    <row r="37" spans="1:2" ht="30">
      <c r="A37" s="91" t="s">
        <v>134</v>
      </c>
      <c r="B37" s="85" t="s">
        <v>133</v>
      </c>
    </row>
    <row r="38" spans="1:2" ht="30">
      <c r="A38" s="78">
        <v>21</v>
      </c>
      <c r="B38" s="76" t="s">
        <v>49</v>
      </c>
    </row>
    <row r="39" spans="1:2" ht="30">
      <c r="A39" s="91" t="s">
        <v>121</v>
      </c>
      <c r="B39" s="85" t="s">
        <v>132</v>
      </c>
    </row>
    <row r="40" spans="1:2" ht="30">
      <c r="A40" s="91" t="s">
        <v>134</v>
      </c>
      <c r="B40" s="85" t="s">
        <v>133</v>
      </c>
    </row>
    <row r="41" spans="1:2" ht="30">
      <c r="A41" s="78">
        <v>22</v>
      </c>
      <c r="B41" s="76" t="s">
        <v>50</v>
      </c>
    </row>
    <row r="42" spans="1:2" ht="30">
      <c r="A42" s="91" t="s">
        <v>121</v>
      </c>
      <c r="B42" s="85" t="s">
        <v>132</v>
      </c>
    </row>
    <row r="43" spans="1:2" ht="30">
      <c r="A43" s="91" t="s">
        <v>134</v>
      </c>
      <c r="B43" s="85" t="s">
        <v>133</v>
      </c>
    </row>
    <row r="44" spans="1:2" ht="30">
      <c r="A44" s="78">
        <v>23</v>
      </c>
      <c r="B44" s="76" t="s">
        <v>51</v>
      </c>
    </row>
    <row r="45" spans="1:2" s="48" customFormat="1" ht="24.95" customHeight="1">
      <c r="A45" s="331" t="s">
        <v>18</v>
      </c>
      <c r="B45" s="332"/>
    </row>
    <row r="46" spans="1:2" ht="30">
      <c r="A46" s="78">
        <v>24</v>
      </c>
      <c r="B46" s="76" t="s">
        <v>57</v>
      </c>
    </row>
    <row r="47" spans="1:2" ht="30">
      <c r="A47" s="78">
        <v>25</v>
      </c>
      <c r="B47" s="76" t="s">
        <v>130</v>
      </c>
    </row>
    <row r="48" spans="1:2" ht="30">
      <c r="A48" s="78">
        <v>26</v>
      </c>
      <c r="B48" s="76" t="s">
        <v>60</v>
      </c>
    </row>
    <row r="49" spans="1:13" ht="30">
      <c r="A49" s="78">
        <v>27</v>
      </c>
      <c r="B49" s="76" t="s">
        <v>58</v>
      </c>
    </row>
    <row r="50" spans="1:13" ht="30">
      <c r="A50" s="78">
        <v>28</v>
      </c>
      <c r="B50" s="76" t="s">
        <v>59</v>
      </c>
    </row>
    <row r="51" spans="1:13" ht="30">
      <c r="A51" s="78">
        <v>29</v>
      </c>
      <c r="B51" s="92" t="s">
        <v>62</v>
      </c>
      <c r="C51" s="47"/>
      <c r="D51" s="47"/>
      <c r="E51" s="47"/>
      <c r="F51" s="47"/>
      <c r="G51" s="47"/>
      <c r="H51" s="47"/>
      <c r="I51" s="47"/>
      <c r="J51" s="47"/>
      <c r="K51" s="47"/>
      <c r="L51" s="47"/>
      <c r="M51" s="47"/>
    </row>
    <row r="52" spans="1:13" ht="30">
      <c r="A52" s="78">
        <v>30</v>
      </c>
      <c r="B52" s="93" t="s">
        <v>61</v>
      </c>
      <c r="C52" s="47"/>
      <c r="D52" s="47"/>
      <c r="E52" s="47"/>
      <c r="F52" s="47"/>
      <c r="G52" s="47"/>
      <c r="H52" s="47"/>
      <c r="I52" s="47"/>
      <c r="J52" s="47"/>
      <c r="K52" s="47"/>
      <c r="L52" s="47"/>
      <c r="M52" s="47"/>
    </row>
    <row r="53" spans="1:13" ht="30">
      <c r="A53" s="80">
        <v>31</v>
      </c>
      <c r="B53" s="94" t="s">
        <v>39</v>
      </c>
      <c r="C53" s="47"/>
      <c r="D53" s="47"/>
      <c r="E53" s="47"/>
      <c r="F53" s="47"/>
      <c r="G53" s="47"/>
      <c r="H53" s="47"/>
      <c r="I53" s="47"/>
      <c r="J53" s="47"/>
      <c r="K53" s="47"/>
      <c r="L53" s="47"/>
      <c r="M53" s="47"/>
    </row>
    <row r="54" spans="1:13">
      <c r="A54" s="55"/>
      <c r="B54" s="74"/>
    </row>
    <row r="64" spans="1:13" ht="16.5">
      <c r="A64" s="82"/>
    </row>
    <row r="65" spans="1:1" ht="16.5">
      <c r="A65" s="83"/>
    </row>
  </sheetData>
  <mergeCells count="10">
    <mergeCell ref="A26:B26"/>
    <mergeCell ref="A27:B27"/>
    <mergeCell ref="A45:B45"/>
    <mergeCell ref="A23:B23"/>
    <mergeCell ref="A1:B1"/>
    <mergeCell ref="A2:B2"/>
    <mergeCell ref="A5:B5"/>
    <mergeCell ref="A10:B10"/>
    <mergeCell ref="A14:B14"/>
    <mergeCell ref="A18:B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46"/>
  <sheetViews>
    <sheetView zoomScale="70" zoomScaleNormal="70" workbookViewId="0">
      <selection activeCell="B1" sqref="B1"/>
    </sheetView>
  </sheetViews>
  <sheetFormatPr defaultRowHeight="15"/>
  <cols>
    <col min="1" max="1" width="27.140625" bestFit="1" customWidth="1"/>
    <col min="2" max="2" width="20.85546875" customWidth="1"/>
    <col min="3" max="3" width="20.140625" customWidth="1"/>
    <col min="4" max="4" width="33.5703125" bestFit="1" customWidth="1"/>
    <col min="5" max="5" width="22.42578125" customWidth="1"/>
    <col min="6" max="6" width="25.140625" customWidth="1"/>
    <col min="7" max="7" width="11.7109375" style="114" customWidth="1"/>
    <col min="8" max="10" width="9.140625" style="47" customWidth="1"/>
    <col min="11" max="11" width="1.42578125" customWidth="1"/>
    <col min="12" max="59" width="3.28515625" customWidth="1"/>
  </cols>
  <sheetData>
    <row r="1" spans="1:59">
      <c r="A1" s="8" t="s">
        <v>16</v>
      </c>
      <c r="B1" s="8" t="s">
        <v>417</v>
      </c>
      <c r="C1" s="3"/>
      <c r="D1" s="3"/>
      <c r="E1" s="3"/>
      <c r="F1" s="3"/>
      <c r="G1" s="106"/>
      <c r="H1" s="56"/>
      <c r="I1" s="56"/>
      <c r="J1" s="56"/>
      <c r="K1" s="3"/>
      <c r="L1" s="3" t="s">
        <v>34</v>
      </c>
      <c r="M1" s="3"/>
      <c r="N1" s="3"/>
      <c r="O1" s="3">
        <v>0</v>
      </c>
      <c r="P1" s="3"/>
      <c r="Q1" s="3" t="s">
        <v>35</v>
      </c>
      <c r="R1" s="3"/>
      <c r="S1" s="3"/>
      <c r="T1" s="3"/>
      <c r="U1" s="3"/>
      <c r="V1" s="3"/>
      <c r="W1" s="36"/>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row>
    <row r="2" spans="1:59">
      <c r="A2" s="2"/>
      <c r="B2" s="8"/>
      <c r="C2" s="3"/>
      <c r="D2" s="3"/>
      <c r="E2" s="3"/>
      <c r="F2" s="3"/>
      <c r="G2" s="106"/>
      <c r="H2" s="56"/>
      <c r="I2" s="56"/>
      <c r="J2" s="56"/>
      <c r="K2" s="3"/>
      <c r="L2" s="3"/>
      <c r="M2" s="3"/>
      <c r="N2" s="3"/>
      <c r="O2" s="3">
        <v>1</v>
      </c>
      <c r="P2" s="3"/>
      <c r="Q2" s="3" t="s">
        <v>36</v>
      </c>
      <c r="R2" s="3"/>
      <c r="S2" s="3"/>
      <c r="T2" s="3"/>
      <c r="U2" s="3"/>
      <c r="V2" s="3"/>
      <c r="W2" s="4"/>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row>
    <row r="3" spans="1:59">
      <c r="A3" s="115" t="s">
        <v>149</v>
      </c>
      <c r="B3" s="8"/>
      <c r="C3" s="3"/>
      <c r="D3" s="3"/>
      <c r="E3" s="3"/>
      <c r="F3" s="3"/>
      <c r="G3" s="106"/>
      <c r="H3" s="56"/>
      <c r="I3" s="56"/>
      <c r="J3" s="56"/>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row>
    <row r="4" spans="1:59" ht="30">
      <c r="A4" s="34" t="s">
        <v>20</v>
      </c>
      <c r="B4" s="34" t="s">
        <v>21</v>
      </c>
      <c r="C4" s="34" t="s">
        <v>19</v>
      </c>
      <c r="D4" s="34" t="s">
        <v>33</v>
      </c>
      <c r="E4" s="34" t="s">
        <v>137</v>
      </c>
      <c r="F4" s="34" t="s">
        <v>138</v>
      </c>
      <c r="G4" s="70" t="s">
        <v>139</v>
      </c>
      <c r="H4" s="70" t="s">
        <v>86</v>
      </c>
      <c r="I4" s="70" t="s">
        <v>86</v>
      </c>
      <c r="J4" s="70" t="s">
        <v>86</v>
      </c>
      <c r="K4" s="3"/>
      <c r="L4" s="337">
        <v>8</v>
      </c>
      <c r="M4" s="337"/>
      <c r="N4" s="337">
        <v>9</v>
      </c>
      <c r="O4" s="337"/>
      <c r="P4" s="337">
        <v>10</v>
      </c>
      <c r="Q4" s="337"/>
      <c r="R4" s="337">
        <v>11</v>
      </c>
      <c r="S4" s="337"/>
      <c r="T4" s="337">
        <v>12</v>
      </c>
      <c r="U4" s="337"/>
      <c r="V4" s="337">
        <v>13</v>
      </c>
      <c r="W4" s="337"/>
      <c r="X4" s="337">
        <v>14</v>
      </c>
      <c r="Y4" s="337"/>
      <c r="Z4" s="337">
        <v>15</v>
      </c>
      <c r="AA4" s="337"/>
      <c r="AB4" s="337">
        <v>16</v>
      </c>
      <c r="AC4" s="337"/>
      <c r="AD4" s="337">
        <v>17</v>
      </c>
      <c r="AE4" s="337"/>
      <c r="AF4" s="337">
        <v>18</v>
      </c>
      <c r="AG4" s="337"/>
      <c r="AH4" s="337">
        <v>19</v>
      </c>
      <c r="AI4" s="337"/>
      <c r="AJ4" s="337">
        <v>20</v>
      </c>
      <c r="AK4" s="337"/>
      <c r="AL4" s="337">
        <v>21</v>
      </c>
      <c r="AM4" s="337"/>
      <c r="AN4" s="337">
        <v>22</v>
      </c>
      <c r="AO4" s="337"/>
      <c r="AP4" s="337">
        <v>23</v>
      </c>
      <c r="AQ4" s="337"/>
      <c r="AR4" s="337">
        <v>0</v>
      </c>
      <c r="AS4" s="337"/>
      <c r="AT4" s="337">
        <v>1</v>
      </c>
      <c r="AU4" s="337"/>
      <c r="AV4" s="337">
        <v>2</v>
      </c>
      <c r="AW4" s="337"/>
      <c r="AX4" s="337">
        <v>3</v>
      </c>
      <c r="AY4" s="337"/>
      <c r="AZ4" s="337">
        <v>4</v>
      </c>
      <c r="BA4" s="337"/>
      <c r="BB4" s="337">
        <v>5</v>
      </c>
      <c r="BC4" s="337"/>
      <c r="BD4" s="337">
        <v>6</v>
      </c>
      <c r="BE4" s="337"/>
      <c r="BF4" s="337">
        <v>7</v>
      </c>
      <c r="BG4" s="337"/>
    </row>
    <row r="5" spans="1:59" ht="5.0999999999999996" customHeight="1">
      <c r="A5" s="8"/>
      <c r="B5" s="8"/>
      <c r="C5" s="3"/>
      <c r="D5" s="3"/>
      <c r="E5" s="3"/>
      <c r="F5" s="3"/>
      <c r="G5" s="106"/>
      <c r="H5" s="56"/>
      <c r="I5" s="56"/>
      <c r="J5" s="56"/>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1:59" hidden="1">
      <c r="A6" s="334" t="s">
        <v>17</v>
      </c>
      <c r="B6" s="29"/>
      <c r="C6" s="23" t="s">
        <v>22</v>
      </c>
      <c r="D6" s="33"/>
      <c r="E6" s="33"/>
      <c r="F6" s="33"/>
      <c r="G6" s="107"/>
      <c r="H6" s="57"/>
      <c r="I6" s="57"/>
      <c r="J6" s="64"/>
      <c r="K6" s="3"/>
      <c r="L6" s="42"/>
      <c r="M6" s="30"/>
      <c r="N6" s="30"/>
      <c r="O6" s="30"/>
      <c r="P6" s="30"/>
      <c r="Q6" s="30"/>
      <c r="R6" s="30"/>
      <c r="S6" s="30"/>
      <c r="T6" s="30"/>
      <c r="U6" s="30"/>
      <c r="V6" s="30"/>
      <c r="W6" s="30"/>
      <c r="X6" s="30"/>
      <c r="Y6" s="30"/>
      <c r="Z6" s="30"/>
      <c r="AA6" s="30"/>
      <c r="AB6" s="30"/>
      <c r="AC6" s="30"/>
      <c r="AD6" s="30"/>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6"/>
    </row>
    <row r="7" spans="1:59" hidden="1">
      <c r="A7" s="335"/>
      <c r="B7" s="71"/>
      <c r="C7" s="3"/>
      <c r="D7" s="25"/>
      <c r="E7" s="25"/>
      <c r="F7" s="25"/>
      <c r="G7" s="108"/>
      <c r="H7" s="58"/>
      <c r="I7" s="58"/>
      <c r="J7" s="65"/>
      <c r="K7" s="3"/>
      <c r="L7" s="43"/>
      <c r="M7" s="5"/>
      <c r="N7" s="5"/>
      <c r="O7" s="5"/>
      <c r="P7" s="5"/>
      <c r="Q7" s="5"/>
      <c r="R7" s="5"/>
      <c r="S7" s="5"/>
      <c r="T7" s="5"/>
      <c r="U7" s="5"/>
      <c r="V7" s="5"/>
      <c r="W7" s="5"/>
      <c r="X7" s="5"/>
      <c r="Y7" s="5"/>
      <c r="Z7" s="5"/>
      <c r="AA7" s="5"/>
      <c r="AB7" s="5"/>
      <c r="AC7" s="5"/>
      <c r="AD7" s="5"/>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27"/>
    </row>
    <row r="8" spans="1:59" hidden="1">
      <c r="A8" s="335"/>
      <c r="B8" s="37"/>
      <c r="C8" s="38"/>
      <c r="D8" s="39"/>
      <c r="E8" s="39"/>
      <c r="F8" s="39"/>
      <c r="G8" s="109"/>
      <c r="H8" s="59"/>
      <c r="I8" s="59"/>
      <c r="J8" s="66"/>
      <c r="K8" s="38"/>
      <c r="L8" s="44"/>
      <c r="M8" s="40"/>
      <c r="N8" s="40"/>
      <c r="O8" s="40"/>
      <c r="P8" s="40"/>
      <c r="Q8" s="40"/>
      <c r="R8" s="40"/>
      <c r="S8" s="40"/>
      <c r="T8" s="40"/>
      <c r="U8" s="40"/>
      <c r="V8" s="40"/>
      <c r="W8" s="40"/>
      <c r="X8" s="40"/>
      <c r="Y8" s="40"/>
      <c r="Z8" s="40"/>
      <c r="AA8" s="40"/>
      <c r="AB8" s="40"/>
      <c r="AC8" s="40"/>
      <c r="AD8" s="40"/>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41"/>
    </row>
    <row r="9" spans="1:59" hidden="1">
      <c r="A9" s="335"/>
      <c r="B9" s="71"/>
      <c r="C9" s="3" t="s">
        <v>25</v>
      </c>
      <c r="D9" s="10"/>
      <c r="E9" s="10"/>
      <c r="F9" s="10"/>
      <c r="G9" s="110"/>
      <c r="H9" s="60"/>
      <c r="I9" s="60"/>
      <c r="J9" s="67"/>
      <c r="K9" s="3"/>
      <c r="L9" s="45"/>
      <c r="M9" s="24"/>
      <c r="N9" s="24"/>
      <c r="O9" s="24"/>
      <c r="P9" s="24"/>
      <c r="Q9" s="24"/>
      <c r="R9" s="24"/>
      <c r="S9" s="24"/>
      <c r="T9" s="24"/>
      <c r="U9" s="24"/>
      <c r="V9" s="24"/>
      <c r="W9" s="24"/>
      <c r="X9" s="24"/>
      <c r="Y9" s="24"/>
      <c r="Z9" s="24"/>
      <c r="AA9" s="24"/>
      <c r="AB9" s="24"/>
      <c r="AC9" s="24"/>
      <c r="AD9" s="24"/>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27"/>
    </row>
    <row r="10" spans="1:59" hidden="1">
      <c r="A10" s="335"/>
      <c r="B10" s="71"/>
      <c r="C10" s="3"/>
      <c r="D10" s="25"/>
      <c r="E10" s="25"/>
      <c r="F10" s="25"/>
      <c r="G10" s="110"/>
      <c r="H10" s="60"/>
      <c r="I10" s="60"/>
      <c r="J10" s="67"/>
      <c r="K10" s="3"/>
      <c r="L10" s="43"/>
      <c r="M10" s="5"/>
      <c r="N10" s="5"/>
      <c r="O10" s="5"/>
      <c r="P10" s="5"/>
      <c r="Q10" s="5"/>
      <c r="R10" s="5"/>
      <c r="S10" s="5"/>
      <c r="T10" s="5"/>
      <c r="U10" s="5"/>
      <c r="V10" s="5"/>
      <c r="W10" s="5"/>
      <c r="X10" s="5"/>
      <c r="Y10" s="5"/>
      <c r="Z10" s="5"/>
      <c r="AA10" s="5"/>
      <c r="AB10" s="5"/>
      <c r="AC10" s="5"/>
      <c r="AD10" s="5"/>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27"/>
    </row>
    <row r="11" spans="1:59" hidden="1">
      <c r="A11" s="335"/>
      <c r="B11" s="37"/>
      <c r="C11" s="38"/>
      <c r="D11" s="39"/>
      <c r="E11" s="39"/>
      <c r="F11" s="39"/>
      <c r="G11" s="111"/>
      <c r="H11" s="61"/>
      <c r="I11" s="61"/>
      <c r="J11" s="68"/>
      <c r="K11" s="38"/>
      <c r="L11" s="44"/>
      <c r="M11" s="40"/>
      <c r="N11" s="40"/>
      <c r="O11" s="40"/>
      <c r="P11" s="40"/>
      <c r="Q11" s="40"/>
      <c r="R11" s="40"/>
      <c r="S11" s="40"/>
      <c r="T11" s="40"/>
      <c r="U11" s="40"/>
      <c r="V11" s="40"/>
      <c r="W11" s="40"/>
      <c r="X11" s="40"/>
      <c r="Y11" s="40"/>
      <c r="Z11" s="40"/>
      <c r="AA11" s="40"/>
      <c r="AB11" s="40"/>
      <c r="AC11" s="40"/>
      <c r="AD11" s="40"/>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41"/>
    </row>
    <row r="12" spans="1:59" hidden="1">
      <c r="A12" s="335"/>
      <c r="B12" s="71"/>
      <c r="C12" s="3" t="s">
        <v>23</v>
      </c>
      <c r="D12" s="10"/>
      <c r="E12" s="10"/>
      <c r="F12" s="10"/>
      <c r="G12" s="108"/>
      <c r="H12" s="58"/>
      <c r="I12" s="58"/>
      <c r="J12" s="65"/>
      <c r="K12" s="3"/>
      <c r="L12" s="45"/>
      <c r="M12" s="24"/>
      <c r="N12" s="24"/>
      <c r="O12" s="24"/>
      <c r="P12" s="24"/>
      <c r="Q12" s="24"/>
      <c r="R12" s="24"/>
      <c r="S12" s="24"/>
      <c r="T12" s="24"/>
      <c r="U12" s="24"/>
      <c r="V12" s="24"/>
      <c r="W12" s="24"/>
      <c r="X12" s="24"/>
      <c r="Y12" s="24"/>
      <c r="Z12" s="24"/>
      <c r="AA12" s="24"/>
      <c r="AB12" s="24"/>
      <c r="AC12" s="24"/>
      <c r="AD12" s="24"/>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27"/>
    </row>
    <row r="13" spans="1:59" hidden="1">
      <c r="A13" s="335"/>
      <c r="B13" s="71"/>
      <c r="C13" s="3"/>
      <c r="D13" s="25"/>
      <c r="E13" s="25"/>
      <c r="F13" s="25"/>
      <c r="G13" s="108"/>
      <c r="H13" s="58"/>
      <c r="I13" s="58"/>
      <c r="J13" s="65"/>
      <c r="K13" s="3"/>
      <c r="L13" s="43"/>
      <c r="M13" s="5"/>
      <c r="N13" s="5"/>
      <c r="O13" s="5"/>
      <c r="P13" s="5"/>
      <c r="Q13" s="5"/>
      <c r="R13" s="5"/>
      <c r="S13" s="5"/>
      <c r="T13" s="5"/>
      <c r="U13" s="5"/>
      <c r="V13" s="5"/>
      <c r="W13" s="5"/>
      <c r="X13" s="5"/>
      <c r="Y13" s="5"/>
      <c r="Z13" s="5"/>
      <c r="AA13" s="5"/>
      <c r="AB13" s="5"/>
      <c r="AC13" s="5"/>
      <c r="AD13" s="5"/>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27"/>
    </row>
    <row r="14" spans="1:59" hidden="1">
      <c r="A14" s="336"/>
      <c r="B14" s="32"/>
      <c r="C14" s="11"/>
      <c r="D14" s="35"/>
      <c r="E14" s="35"/>
      <c r="F14" s="35"/>
      <c r="G14" s="112"/>
      <c r="H14" s="62"/>
      <c r="I14" s="62"/>
      <c r="J14" s="69"/>
      <c r="K14" s="3"/>
      <c r="L14" s="46"/>
      <c r="M14" s="31"/>
      <c r="N14" s="31"/>
      <c r="O14" s="31"/>
      <c r="P14" s="31"/>
      <c r="Q14" s="31"/>
      <c r="R14" s="31"/>
      <c r="S14" s="31"/>
      <c r="T14" s="31"/>
      <c r="U14" s="31"/>
      <c r="V14" s="31"/>
      <c r="W14" s="31"/>
      <c r="X14" s="31"/>
      <c r="Y14" s="31"/>
      <c r="Z14" s="31"/>
      <c r="AA14" s="31"/>
      <c r="AB14" s="31"/>
      <c r="AC14" s="31"/>
      <c r="AD14" s="3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28"/>
    </row>
    <row r="15" spans="1:59" ht="5.0999999999999996" customHeight="1">
      <c r="A15" s="8"/>
      <c r="B15" s="8"/>
      <c r="C15" s="3"/>
      <c r="D15" s="3"/>
      <c r="E15" s="3"/>
      <c r="F15" s="3"/>
      <c r="G15" s="106"/>
      <c r="H15" s="56"/>
      <c r="I15" s="56"/>
      <c r="J15" s="56"/>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row>
    <row r="16" spans="1:59">
      <c r="A16" s="333" t="s">
        <v>0</v>
      </c>
      <c r="B16" s="71"/>
      <c r="C16" s="3" t="s">
        <v>22</v>
      </c>
      <c r="D16" s="10" t="s">
        <v>24</v>
      </c>
      <c r="E16" s="5" t="s">
        <v>140</v>
      </c>
      <c r="F16" s="5" t="s">
        <v>141</v>
      </c>
      <c r="G16" s="113">
        <v>2</v>
      </c>
      <c r="H16" s="63"/>
      <c r="I16" s="63"/>
      <c r="J16" s="63"/>
      <c r="K16" s="5"/>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row>
    <row r="17" spans="1:59">
      <c r="A17" s="333"/>
      <c r="B17" s="71"/>
      <c r="C17" s="3"/>
      <c r="D17" s="10" t="s">
        <v>31</v>
      </c>
      <c r="E17" s="5" t="s">
        <v>142</v>
      </c>
      <c r="F17" s="5" t="s">
        <v>141</v>
      </c>
      <c r="G17" s="113">
        <v>3</v>
      </c>
      <c r="H17" s="63"/>
      <c r="I17" s="63"/>
      <c r="J17" s="63"/>
      <c r="K17" s="5"/>
      <c r="L17" s="5">
        <v>0</v>
      </c>
      <c r="M17" s="5">
        <v>0</v>
      </c>
      <c r="N17" s="5">
        <v>0</v>
      </c>
      <c r="O17" s="5">
        <v>0</v>
      </c>
      <c r="P17" s="5">
        <v>0</v>
      </c>
      <c r="Q17" s="5">
        <v>0</v>
      </c>
      <c r="R17" s="5">
        <v>0</v>
      </c>
      <c r="S17" s="5">
        <v>0</v>
      </c>
      <c r="T17" s="5">
        <v>0</v>
      </c>
      <c r="U17" s="5">
        <v>0</v>
      </c>
      <c r="V17" s="5">
        <v>0</v>
      </c>
      <c r="W17" s="5">
        <v>0</v>
      </c>
      <c r="X17" s="5">
        <v>0</v>
      </c>
      <c r="Y17" s="5">
        <v>0</v>
      </c>
      <c r="Z17" s="5">
        <v>0</v>
      </c>
      <c r="AA17" s="5">
        <v>0</v>
      </c>
      <c r="AB17" s="5">
        <v>0</v>
      </c>
      <c r="AC17" s="5">
        <v>0</v>
      </c>
      <c r="AD17" s="5"/>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row>
    <row r="18" spans="1:59">
      <c r="A18" s="71"/>
      <c r="B18" s="71"/>
      <c r="C18" s="3"/>
      <c r="D18" s="25"/>
      <c r="E18" s="5"/>
      <c r="F18" s="5"/>
      <c r="G18" s="113"/>
      <c r="H18" s="63"/>
      <c r="I18" s="63"/>
      <c r="J18" s="63"/>
      <c r="K18" s="5"/>
      <c r="L18" s="5"/>
      <c r="M18" s="5"/>
      <c r="N18" s="5"/>
      <c r="O18" s="5"/>
      <c r="P18" s="5"/>
      <c r="Q18" s="5"/>
      <c r="R18" s="5"/>
      <c r="S18" s="5"/>
      <c r="T18" s="5"/>
      <c r="U18" s="5"/>
      <c r="V18" s="5"/>
      <c r="W18" s="5"/>
      <c r="X18" s="5"/>
      <c r="Y18" s="5"/>
      <c r="Z18" s="5"/>
      <c r="AA18" s="5"/>
      <c r="AB18" s="5"/>
      <c r="AC18" s="5"/>
      <c r="AD18" s="5"/>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row>
    <row r="19" spans="1:59" ht="5.0999999999999996" customHeight="1">
      <c r="A19" s="8"/>
      <c r="B19" s="8"/>
      <c r="C19" s="3"/>
      <c r="D19" s="5"/>
      <c r="E19" s="5"/>
      <c r="F19" s="5"/>
      <c r="G19" s="113"/>
      <c r="H19" s="63"/>
      <c r="I19" s="63"/>
      <c r="J19" s="63"/>
      <c r="K19" s="5"/>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1:59">
      <c r="A20" s="333" t="s">
        <v>1</v>
      </c>
      <c r="B20" s="71"/>
      <c r="C20" s="3" t="s">
        <v>22</v>
      </c>
      <c r="D20" s="10" t="s">
        <v>143</v>
      </c>
      <c r="E20" s="5" t="s">
        <v>140</v>
      </c>
      <c r="F20" s="5" t="s">
        <v>141</v>
      </c>
      <c r="G20" s="113">
        <v>4</v>
      </c>
      <c r="H20" s="63"/>
      <c r="I20" s="63"/>
      <c r="J20" s="63"/>
      <c r="K20" s="5"/>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row>
    <row r="21" spans="1:59">
      <c r="A21" s="333"/>
      <c r="B21" s="71"/>
      <c r="C21" s="3"/>
      <c r="D21" s="25" t="s">
        <v>144</v>
      </c>
      <c r="E21" s="5" t="s">
        <v>145</v>
      </c>
      <c r="F21" s="5" t="s">
        <v>146</v>
      </c>
      <c r="G21" s="113"/>
      <c r="H21" s="63">
        <v>0.2</v>
      </c>
      <c r="I21" s="63"/>
      <c r="J21" s="63"/>
      <c r="K21" s="5"/>
      <c r="L21" s="5"/>
      <c r="M21" s="5"/>
      <c r="N21" s="5"/>
      <c r="O21" s="5"/>
      <c r="P21" s="5"/>
      <c r="Q21" s="5"/>
      <c r="R21" s="5"/>
      <c r="S21" s="5"/>
      <c r="T21" s="5"/>
      <c r="U21" s="5"/>
      <c r="V21" s="5"/>
      <c r="W21" s="5"/>
      <c r="X21" s="5"/>
      <c r="Y21" s="5">
        <v>1</v>
      </c>
      <c r="Z21" s="5">
        <v>1</v>
      </c>
      <c r="AA21" s="5">
        <v>1</v>
      </c>
      <c r="AB21" s="5">
        <v>1</v>
      </c>
      <c r="AC21" s="5">
        <v>1</v>
      </c>
      <c r="AD21" s="5">
        <v>1</v>
      </c>
      <c r="AE21" s="3">
        <v>1</v>
      </c>
      <c r="AF21" s="3">
        <v>1</v>
      </c>
      <c r="AG21" s="3">
        <v>1</v>
      </c>
      <c r="AH21" s="3">
        <v>1</v>
      </c>
      <c r="AI21" s="3">
        <v>1</v>
      </c>
      <c r="AJ21" s="3">
        <v>1</v>
      </c>
      <c r="AK21" s="3">
        <v>1</v>
      </c>
      <c r="AL21" s="3">
        <v>1</v>
      </c>
      <c r="AM21" s="3">
        <v>1</v>
      </c>
      <c r="AN21" s="3">
        <v>1</v>
      </c>
      <c r="AO21" s="3">
        <v>1</v>
      </c>
      <c r="AP21" s="3">
        <v>1</v>
      </c>
      <c r="AQ21" s="3"/>
      <c r="AR21" s="3"/>
      <c r="AS21" s="3"/>
      <c r="AT21" s="3"/>
      <c r="AU21" s="3"/>
      <c r="AV21" s="3"/>
      <c r="AW21" s="3"/>
      <c r="AX21" s="3"/>
      <c r="AY21" s="3"/>
      <c r="AZ21" s="3"/>
      <c r="BA21" s="3"/>
      <c r="BB21" s="3"/>
      <c r="BC21" s="3"/>
      <c r="BD21" s="3"/>
      <c r="BE21" s="3"/>
      <c r="BF21" s="3"/>
      <c r="BG21" s="3"/>
    </row>
    <row r="22" spans="1:59">
      <c r="A22" s="333"/>
      <c r="B22" s="71"/>
      <c r="C22" s="3"/>
      <c r="D22" s="25" t="s">
        <v>144</v>
      </c>
      <c r="E22" s="5" t="s">
        <v>145</v>
      </c>
      <c r="F22" s="5" t="s">
        <v>146</v>
      </c>
      <c r="G22" s="113"/>
      <c r="H22" s="63"/>
      <c r="I22" s="63">
        <v>0.3</v>
      </c>
      <c r="J22" s="63"/>
      <c r="K22" s="5"/>
      <c r="L22" s="5">
        <v>1</v>
      </c>
      <c r="M22" s="5"/>
      <c r="N22" s="5"/>
      <c r="O22" s="5"/>
      <c r="P22" s="5"/>
      <c r="Q22" s="5"/>
      <c r="R22" s="5"/>
      <c r="S22" s="5"/>
      <c r="T22" s="5"/>
      <c r="U22" s="5"/>
      <c r="V22" s="5"/>
      <c r="W22" s="5"/>
      <c r="X22" s="5"/>
      <c r="Y22" s="5"/>
      <c r="Z22" s="5"/>
      <c r="AA22" s="5"/>
      <c r="AB22" s="5"/>
      <c r="AC22" s="5"/>
      <c r="AD22" s="5"/>
      <c r="AE22" s="3"/>
      <c r="AF22" s="3"/>
      <c r="AG22" s="3"/>
      <c r="AH22" s="3"/>
      <c r="AI22" s="3"/>
      <c r="AJ22" s="3"/>
      <c r="AK22" s="3"/>
      <c r="AL22" s="3"/>
      <c r="AM22" s="3"/>
      <c r="AN22" s="3"/>
      <c r="AO22" s="3"/>
      <c r="AP22" s="3">
        <v>1</v>
      </c>
      <c r="AQ22" s="3">
        <v>1</v>
      </c>
      <c r="AR22" s="3">
        <v>1</v>
      </c>
      <c r="AS22" s="3">
        <v>1</v>
      </c>
      <c r="AT22" s="3">
        <v>1</v>
      </c>
      <c r="AU22" s="3">
        <v>1</v>
      </c>
      <c r="AV22" s="3">
        <v>1</v>
      </c>
      <c r="AW22" s="3">
        <v>1</v>
      </c>
      <c r="AX22" s="3">
        <v>1</v>
      </c>
      <c r="AY22" s="3">
        <v>1</v>
      </c>
      <c r="AZ22" s="3">
        <v>1</v>
      </c>
      <c r="BA22" s="3">
        <v>1</v>
      </c>
      <c r="BB22" s="3">
        <v>1</v>
      </c>
      <c r="BC22" s="3">
        <v>1</v>
      </c>
      <c r="BD22" s="3">
        <v>1</v>
      </c>
      <c r="BE22" s="3">
        <v>1</v>
      </c>
      <c r="BF22" s="3">
        <v>1</v>
      </c>
      <c r="BG22" s="3">
        <v>1</v>
      </c>
    </row>
    <row r="23" spans="1:59" ht="5.0999999999999996" customHeight="1">
      <c r="A23" s="8"/>
      <c r="B23" s="8"/>
      <c r="C23" s="3"/>
      <c r="D23" s="5"/>
      <c r="E23" s="5"/>
      <c r="F23" s="5"/>
      <c r="G23" s="113"/>
      <c r="H23" s="63"/>
      <c r="I23" s="63"/>
      <c r="J23" s="63"/>
      <c r="K23" s="5"/>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row>
    <row r="24" spans="1:59">
      <c r="A24" s="333" t="s">
        <v>2</v>
      </c>
      <c r="B24" s="71"/>
      <c r="C24" s="3" t="s">
        <v>22</v>
      </c>
      <c r="D24" s="10" t="s">
        <v>24</v>
      </c>
      <c r="E24" s="5" t="s">
        <v>140</v>
      </c>
      <c r="F24" s="10"/>
      <c r="G24" s="113">
        <v>1</v>
      </c>
      <c r="H24" s="63"/>
      <c r="I24" s="63"/>
      <c r="J24" s="63"/>
      <c r="K24" s="5"/>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row>
    <row r="25" spans="1:59">
      <c r="A25" s="333"/>
      <c r="B25" s="71"/>
      <c r="C25" s="3"/>
      <c r="D25" s="25" t="s">
        <v>144</v>
      </c>
      <c r="E25" s="5" t="s">
        <v>145</v>
      </c>
      <c r="F25" s="5" t="s">
        <v>146</v>
      </c>
      <c r="G25" s="113"/>
      <c r="H25" s="63">
        <v>0.2</v>
      </c>
      <c r="I25" s="63"/>
      <c r="J25" s="63"/>
      <c r="K25" s="5"/>
      <c r="L25" s="5"/>
      <c r="M25" s="5"/>
      <c r="N25" s="5"/>
      <c r="O25" s="5"/>
      <c r="P25" s="5"/>
      <c r="Q25" s="5"/>
      <c r="R25" s="5"/>
      <c r="S25" s="5"/>
      <c r="T25" s="5"/>
      <c r="U25" s="5"/>
      <c r="V25" s="5"/>
      <c r="W25" s="5"/>
      <c r="X25" s="5"/>
      <c r="Y25" s="5">
        <v>1</v>
      </c>
      <c r="Z25" s="5">
        <v>1</v>
      </c>
      <c r="AA25" s="5">
        <v>1</v>
      </c>
      <c r="AB25" s="5">
        <v>1</v>
      </c>
      <c r="AC25" s="5">
        <v>1</v>
      </c>
      <c r="AD25" s="5">
        <v>1</v>
      </c>
      <c r="AE25" s="3">
        <v>1</v>
      </c>
      <c r="AF25" s="3">
        <v>1</v>
      </c>
      <c r="AG25" s="3">
        <v>1</v>
      </c>
      <c r="AH25" s="3">
        <v>1</v>
      </c>
      <c r="AI25" s="3">
        <v>1</v>
      </c>
      <c r="AJ25" s="3">
        <v>1</v>
      </c>
      <c r="AK25" s="3">
        <v>1</v>
      </c>
      <c r="AL25" s="3">
        <v>1</v>
      </c>
      <c r="AM25" s="3">
        <v>1</v>
      </c>
      <c r="AN25" s="3">
        <v>1</v>
      </c>
      <c r="AO25" s="3">
        <v>1</v>
      </c>
      <c r="AP25" s="3">
        <v>1</v>
      </c>
      <c r="AQ25" s="3"/>
      <c r="AR25" s="3"/>
      <c r="AS25" s="3"/>
      <c r="AT25" s="3"/>
      <c r="AU25" s="3"/>
      <c r="AV25" s="3"/>
      <c r="AW25" s="3"/>
      <c r="AX25" s="3"/>
      <c r="AY25" s="3"/>
      <c r="AZ25" s="3"/>
      <c r="BA25" s="3"/>
      <c r="BB25" s="3"/>
      <c r="BC25" s="3"/>
      <c r="BD25" s="3"/>
      <c r="BE25" s="3"/>
      <c r="BF25" s="3"/>
      <c r="BG25" s="3"/>
    </row>
    <row r="26" spans="1:59">
      <c r="A26" s="333"/>
      <c r="B26" s="71"/>
      <c r="C26" s="3"/>
      <c r="D26" s="25" t="s">
        <v>144</v>
      </c>
      <c r="E26" s="5" t="s">
        <v>145</v>
      </c>
      <c r="F26" s="5" t="s">
        <v>146</v>
      </c>
      <c r="G26" s="113"/>
      <c r="H26" s="63"/>
      <c r="I26" s="63">
        <v>0.3</v>
      </c>
      <c r="J26" s="63"/>
      <c r="K26" s="5"/>
      <c r="L26" s="5">
        <v>1</v>
      </c>
      <c r="M26" s="5"/>
      <c r="N26" s="5"/>
      <c r="O26" s="5"/>
      <c r="P26" s="5"/>
      <c r="Q26" s="5"/>
      <c r="R26" s="5"/>
      <c r="S26" s="5"/>
      <c r="T26" s="5"/>
      <c r="U26" s="5"/>
      <c r="V26" s="5"/>
      <c r="W26" s="5"/>
      <c r="X26" s="5"/>
      <c r="Y26" s="5"/>
      <c r="Z26" s="5"/>
      <c r="AA26" s="5"/>
      <c r="AB26" s="5"/>
      <c r="AC26" s="5"/>
      <c r="AD26" s="5"/>
      <c r="AE26" s="3"/>
      <c r="AF26" s="3"/>
      <c r="AG26" s="3"/>
      <c r="AH26" s="3"/>
      <c r="AI26" s="3"/>
      <c r="AJ26" s="3"/>
      <c r="AK26" s="3"/>
      <c r="AL26" s="3"/>
      <c r="AM26" s="3"/>
      <c r="AN26" s="3"/>
      <c r="AO26" s="3"/>
      <c r="AP26" s="3">
        <v>1</v>
      </c>
      <c r="AQ26" s="3">
        <v>1</v>
      </c>
      <c r="AR26" s="3">
        <v>1</v>
      </c>
      <c r="AS26" s="3">
        <v>1</v>
      </c>
      <c r="AT26" s="3">
        <v>1</v>
      </c>
      <c r="AU26" s="3">
        <v>1</v>
      </c>
      <c r="AV26" s="3">
        <v>1</v>
      </c>
      <c r="AW26" s="3">
        <v>1</v>
      </c>
      <c r="AX26" s="3">
        <v>1</v>
      </c>
      <c r="AY26" s="3">
        <v>1</v>
      </c>
      <c r="AZ26" s="3">
        <v>1</v>
      </c>
      <c r="BA26" s="3">
        <v>1</v>
      </c>
      <c r="BB26" s="3">
        <v>1</v>
      </c>
      <c r="BC26" s="3">
        <v>1</v>
      </c>
      <c r="BD26" s="3">
        <v>1</v>
      </c>
      <c r="BE26" s="3">
        <v>1</v>
      </c>
      <c r="BF26" s="3">
        <v>1</v>
      </c>
      <c r="BG26" s="3">
        <v>1</v>
      </c>
    </row>
    <row r="27" spans="1:59" ht="5.0999999999999996" customHeight="1">
      <c r="A27" s="8"/>
      <c r="B27" s="8"/>
      <c r="C27" s="3"/>
      <c r="D27" s="3"/>
      <c r="E27" s="3"/>
      <c r="F27" s="3"/>
      <c r="G27" s="113"/>
      <c r="H27" s="63"/>
      <c r="I27" s="63"/>
      <c r="J27" s="6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row>
    <row r="28" spans="1:59">
      <c r="A28" s="333" t="s">
        <v>5</v>
      </c>
      <c r="B28" s="71"/>
      <c r="C28" s="3" t="s">
        <v>22</v>
      </c>
      <c r="D28" s="10" t="s">
        <v>24</v>
      </c>
      <c r="E28" s="5" t="s">
        <v>140</v>
      </c>
      <c r="F28" s="10"/>
      <c r="G28" s="113">
        <v>1</v>
      </c>
      <c r="H28" s="63"/>
      <c r="I28" s="63"/>
      <c r="J28" s="63"/>
      <c r="K28" s="3"/>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row>
    <row r="29" spans="1:59">
      <c r="A29" s="333"/>
      <c r="B29" s="71"/>
      <c r="C29" s="3"/>
      <c r="D29" s="25" t="s">
        <v>144</v>
      </c>
      <c r="E29" s="5" t="s">
        <v>145</v>
      </c>
      <c r="F29" s="5" t="s">
        <v>146</v>
      </c>
      <c r="G29" s="113"/>
      <c r="H29" s="63">
        <v>0.6</v>
      </c>
      <c r="I29" s="63"/>
      <c r="J29" s="63"/>
      <c r="K29" s="3"/>
      <c r="L29" s="5"/>
      <c r="M29" s="5"/>
      <c r="N29" s="5"/>
      <c r="O29" s="5"/>
      <c r="P29" s="5"/>
      <c r="Q29" s="5"/>
      <c r="R29" s="5"/>
      <c r="S29" s="5"/>
      <c r="T29" s="5"/>
      <c r="U29" s="5"/>
      <c r="V29" s="5"/>
      <c r="W29" s="5"/>
      <c r="X29" s="5"/>
      <c r="Y29" s="5">
        <v>1</v>
      </c>
      <c r="Z29" s="5">
        <v>1</v>
      </c>
      <c r="AA29" s="5">
        <v>1</v>
      </c>
      <c r="AB29" s="5">
        <v>1</v>
      </c>
      <c r="AC29" s="5">
        <v>1</v>
      </c>
      <c r="AD29" s="5">
        <v>1</v>
      </c>
      <c r="AE29" s="3">
        <v>1</v>
      </c>
      <c r="AF29" s="3">
        <v>1</v>
      </c>
      <c r="AG29" s="3">
        <v>1</v>
      </c>
      <c r="AH29" s="3">
        <v>1</v>
      </c>
      <c r="AI29" s="3">
        <v>1</v>
      </c>
      <c r="AJ29" s="3">
        <v>1</v>
      </c>
      <c r="AK29" s="3">
        <v>1</v>
      </c>
      <c r="AL29" s="3">
        <v>1</v>
      </c>
      <c r="AM29" s="3">
        <v>1</v>
      </c>
      <c r="AN29" s="3">
        <v>1</v>
      </c>
      <c r="AO29" s="3">
        <v>1</v>
      </c>
      <c r="AP29" s="3">
        <v>1</v>
      </c>
      <c r="AQ29" s="3"/>
      <c r="AR29" s="3"/>
      <c r="AS29" s="3"/>
      <c r="AT29" s="3"/>
      <c r="AU29" s="3"/>
      <c r="AV29" s="3"/>
      <c r="AW29" s="3"/>
      <c r="AX29" s="3"/>
      <c r="AY29" s="3"/>
      <c r="AZ29" s="3"/>
      <c r="BA29" s="3"/>
      <c r="BB29" s="3"/>
      <c r="BC29" s="3"/>
      <c r="BD29" s="3"/>
      <c r="BE29" s="3"/>
      <c r="BF29" s="3"/>
      <c r="BG29" s="3"/>
    </row>
    <row r="30" spans="1:59">
      <c r="A30" s="333"/>
      <c r="B30" s="71"/>
      <c r="C30" s="3"/>
      <c r="D30" s="25" t="s">
        <v>144</v>
      </c>
      <c r="E30" s="5" t="s">
        <v>145</v>
      </c>
      <c r="F30" s="5" t="s">
        <v>146</v>
      </c>
      <c r="G30" s="113"/>
      <c r="H30" s="63"/>
      <c r="I30" s="63">
        <v>0.4</v>
      </c>
      <c r="J30" s="63"/>
      <c r="K30" s="3"/>
      <c r="L30" s="5">
        <v>1</v>
      </c>
      <c r="M30" s="5"/>
      <c r="N30" s="5"/>
      <c r="O30" s="5"/>
      <c r="P30" s="5"/>
      <c r="Q30" s="5"/>
      <c r="R30" s="5"/>
      <c r="S30" s="5"/>
      <c r="T30" s="5"/>
      <c r="U30" s="5"/>
      <c r="V30" s="5"/>
      <c r="W30" s="5"/>
      <c r="X30" s="5"/>
      <c r="Y30" s="5"/>
      <c r="Z30" s="5"/>
      <c r="AA30" s="5"/>
      <c r="AB30" s="5"/>
      <c r="AC30" s="5"/>
      <c r="AD30" s="5"/>
      <c r="AE30" s="3"/>
      <c r="AF30" s="3"/>
      <c r="AG30" s="3"/>
      <c r="AH30" s="3"/>
      <c r="AI30" s="3"/>
      <c r="AJ30" s="3"/>
      <c r="AK30" s="3"/>
      <c r="AL30" s="3"/>
      <c r="AM30" s="3"/>
      <c r="AN30" s="3"/>
      <c r="AO30" s="3"/>
      <c r="AP30" s="3">
        <v>1</v>
      </c>
      <c r="AQ30" s="3">
        <v>1</v>
      </c>
      <c r="AR30" s="3">
        <v>1</v>
      </c>
      <c r="AS30" s="3">
        <v>1</v>
      </c>
      <c r="AT30" s="3">
        <v>1</v>
      </c>
      <c r="AU30" s="3">
        <v>1</v>
      </c>
      <c r="AV30" s="3">
        <v>1</v>
      </c>
      <c r="AW30" s="3">
        <v>1</v>
      </c>
      <c r="AX30" s="3">
        <v>1</v>
      </c>
      <c r="AY30" s="3">
        <v>1</v>
      </c>
      <c r="AZ30" s="3">
        <v>1</v>
      </c>
      <c r="BA30" s="3">
        <v>1</v>
      </c>
      <c r="BB30" s="3">
        <v>1</v>
      </c>
      <c r="BC30" s="3">
        <v>1</v>
      </c>
      <c r="BD30" s="3">
        <v>1</v>
      </c>
      <c r="BE30" s="3">
        <v>1</v>
      </c>
      <c r="BF30" s="3">
        <v>1</v>
      </c>
      <c r="BG30" s="3">
        <v>1</v>
      </c>
    </row>
    <row r="31" spans="1:59">
      <c r="A31" s="1"/>
      <c r="B31" s="1"/>
      <c r="C31" s="1"/>
      <c r="D31" s="1"/>
      <c r="E31" s="1"/>
      <c r="F31" s="1"/>
      <c r="G31" s="116"/>
      <c r="H31" s="117"/>
      <c r="I31" s="117"/>
      <c r="J31" s="117"/>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row>
    <row r="32" spans="1:59">
      <c r="A32" s="1"/>
      <c r="B32" s="1"/>
      <c r="C32" s="1"/>
      <c r="D32" s="1"/>
      <c r="E32" s="1"/>
      <c r="F32" s="1"/>
      <c r="G32" s="116"/>
      <c r="H32" s="117"/>
      <c r="I32" s="117"/>
      <c r="J32" s="117"/>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row>
    <row r="33" spans="1:97">
      <c r="A33" s="115" t="s">
        <v>107</v>
      </c>
      <c r="B33" s="1"/>
      <c r="C33" s="1"/>
      <c r="D33" s="1"/>
      <c r="E33" s="1"/>
      <c r="F33" s="1"/>
      <c r="G33" s="116"/>
      <c r="H33" s="117"/>
      <c r="I33" s="117"/>
      <c r="J33" s="117"/>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row>
    <row r="34" spans="1:97">
      <c r="A34" s="333" t="s">
        <v>1</v>
      </c>
      <c r="B34" s="71"/>
      <c r="C34" s="3" t="s">
        <v>22</v>
      </c>
      <c r="D34" s="25" t="s">
        <v>14</v>
      </c>
      <c r="E34" s="25" t="s">
        <v>147</v>
      </c>
      <c r="F34" s="5" t="s">
        <v>146</v>
      </c>
      <c r="G34" s="113"/>
      <c r="H34" s="63">
        <v>0.2</v>
      </c>
      <c r="I34" s="63"/>
      <c r="J34" s="63"/>
      <c r="K34" s="5"/>
      <c r="L34" s="24">
        <v>1</v>
      </c>
      <c r="M34" s="24">
        <v>1</v>
      </c>
      <c r="N34" s="24">
        <v>1</v>
      </c>
      <c r="O34" s="24">
        <v>1</v>
      </c>
      <c r="P34" s="24">
        <v>1</v>
      </c>
      <c r="Q34" s="24">
        <v>1</v>
      </c>
      <c r="R34" s="24">
        <v>1</v>
      </c>
      <c r="S34" s="24">
        <v>1</v>
      </c>
      <c r="T34" s="24">
        <v>1</v>
      </c>
      <c r="U34" s="24">
        <v>1</v>
      </c>
      <c r="V34" s="24">
        <v>1</v>
      </c>
      <c r="W34" s="24">
        <v>1</v>
      </c>
      <c r="X34" s="24">
        <v>1</v>
      </c>
      <c r="Y34" s="24">
        <v>1</v>
      </c>
      <c r="Z34" s="24">
        <v>1</v>
      </c>
      <c r="AA34" s="24">
        <v>1</v>
      </c>
      <c r="AB34" s="24">
        <v>1</v>
      </c>
      <c r="AC34" s="24"/>
      <c r="AD34" s="24"/>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CS34" s="72"/>
    </row>
    <row r="35" spans="1:97">
      <c r="A35" s="333"/>
      <c r="B35" s="71"/>
      <c r="C35" s="3"/>
      <c r="D35" s="25" t="s">
        <v>14</v>
      </c>
      <c r="E35" s="25" t="s">
        <v>147</v>
      </c>
      <c r="F35" s="5" t="s">
        <v>146</v>
      </c>
      <c r="G35" s="113"/>
      <c r="H35" s="63"/>
      <c r="I35" s="63">
        <v>0.2</v>
      </c>
      <c r="J35" s="63"/>
      <c r="K35" s="5"/>
      <c r="L35" s="5"/>
      <c r="M35" s="5"/>
      <c r="N35" s="5"/>
      <c r="O35" s="5"/>
      <c r="P35" s="5"/>
      <c r="Q35" s="5"/>
      <c r="R35" s="5"/>
      <c r="S35" s="5"/>
      <c r="T35" s="5"/>
      <c r="U35" s="5"/>
      <c r="V35" s="5"/>
      <c r="W35" s="5"/>
      <c r="X35" s="5"/>
      <c r="Y35" s="5">
        <v>1</v>
      </c>
      <c r="Z35" s="5">
        <v>1</v>
      </c>
      <c r="AA35" s="5">
        <v>1</v>
      </c>
      <c r="AB35" s="5">
        <v>1</v>
      </c>
      <c r="AC35" s="5">
        <v>1</v>
      </c>
      <c r="AD35" s="5">
        <v>1</v>
      </c>
      <c r="AE35" s="3">
        <v>1</v>
      </c>
      <c r="AF35" s="3">
        <v>1</v>
      </c>
      <c r="AG35" s="3">
        <v>1</v>
      </c>
      <c r="AH35" s="3">
        <v>1</v>
      </c>
      <c r="AI35" s="3">
        <v>1</v>
      </c>
      <c r="AJ35" s="3">
        <v>1</v>
      </c>
      <c r="AK35" s="3">
        <v>1</v>
      </c>
      <c r="AL35" s="3">
        <v>1</v>
      </c>
      <c r="AM35" s="3">
        <v>1</v>
      </c>
      <c r="AN35" s="3">
        <v>1</v>
      </c>
      <c r="AO35" s="3">
        <v>1</v>
      </c>
      <c r="AP35" s="3">
        <v>1</v>
      </c>
      <c r="AQ35" s="3"/>
      <c r="AR35" s="3"/>
      <c r="AS35" s="3"/>
      <c r="AT35" s="3"/>
      <c r="AU35" s="3"/>
      <c r="AV35" s="3"/>
      <c r="AW35" s="3"/>
      <c r="AX35" s="3"/>
      <c r="AY35" s="3"/>
      <c r="AZ35" s="3"/>
      <c r="BA35" s="3"/>
      <c r="BB35" s="3"/>
      <c r="BC35" s="3"/>
      <c r="BD35" s="3"/>
      <c r="BE35" s="3"/>
      <c r="BF35" s="3"/>
      <c r="BG35" s="3"/>
      <c r="CS35" s="72"/>
    </row>
    <row r="36" spans="1:97">
      <c r="A36" s="333"/>
      <c r="B36" s="71"/>
      <c r="C36" s="3"/>
      <c r="D36" s="25" t="s">
        <v>14</v>
      </c>
      <c r="E36" s="25" t="s">
        <v>147</v>
      </c>
      <c r="F36" s="5" t="s">
        <v>146</v>
      </c>
      <c r="G36" s="113"/>
      <c r="H36" s="63"/>
      <c r="I36" s="63"/>
      <c r="J36" s="63">
        <v>0.3</v>
      </c>
      <c r="K36" s="5"/>
      <c r="L36" s="5">
        <v>1</v>
      </c>
      <c r="M36" s="5"/>
      <c r="N36" s="5"/>
      <c r="O36" s="5"/>
      <c r="P36" s="5"/>
      <c r="Q36" s="5"/>
      <c r="R36" s="5"/>
      <c r="S36" s="5"/>
      <c r="T36" s="5"/>
      <c r="U36" s="5"/>
      <c r="V36" s="5"/>
      <c r="W36" s="5"/>
      <c r="X36" s="5"/>
      <c r="Y36" s="5"/>
      <c r="Z36" s="5"/>
      <c r="AA36" s="5"/>
      <c r="AB36" s="5"/>
      <c r="AC36" s="5"/>
      <c r="AD36" s="5"/>
      <c r="AE36" s="3"/>
      <c r="AF36" s="3"/>
      <c r="AG36" s="3"/>
      <c r="AH36" s="3"/>
      <c r="AI36" s="3"/>
      <c r="AJ36" s="3"/>
      <c r="AK36" s="3"/>
      <c r="AL36" s="3"/>
      <c r="AM36" s="3"/>
      <c r="AN36" s="3"/>
      <c r="AO36" s="3"/>
      <c r="AP36" s="3">
        <v>1</v>
      </c>
      <c r="AQ36" s="3">
        <v>1</v>
      </c>
      <c r="AR36" s="3">
        <v>1</v>
      </c>
      <c r="AS36" s="3">
        <v>1</v>
      </c>
      <c r="AT36" s="3">
        <v>1</v>
      </c>
      <c r="AU36" s="3">
        <v>1</v>
      </c>
      <c r="AV36" s="3">
        <v>1</v>
      </c>
      <c r="AW36" s="3">
        <v>1</v>
      </c>
      <c r="AX36" s="3">
        <v>1</v>
      </c>
      <c r="AY36" s="3">
        <v>1</v>
      </c>
      <c r="AZ36" s="3">
        <v>1</v>
      </c>
      <c r="BA36" s="3">
        <v>1</v>
      </c>
      <c r="BB36" s="3">
        <v>1</v>
      </c>
      <c r="BC36" s="3">
        <v>1</v>
      </c>
      <c r="BD36" s="3">
        <v>1</v>
      </c>
      <c r="BE36" s="3">
        <v>1</v>
      </c>
      <c r="BF36" s="3">
        <v>1</v>
      </c>
      <c r="BG36" s="3">
        <v>1</v>
      </c>
      <c r="CS36" s="72"/>
    </row>
    <row r="37" spans="1:97" ht="5.0999999999999996" customHeight="1">
      <c r="A37" s="8"/>
      <c r="B37" s="8"/>
      <c r="C37" s="3"/>
      <c r="D37" s="25"/>
      <c r="E37" s="25"/>
      <c r="F37" s="25"/>
      <c r="G37" s="113"/>
      <c r="H37" s="63"/>
      <c r="I37" s="63"/>
      <c r="J37" s="63"/>
      <c r="K37" s="5"/>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CS37" s="72"/>
    </row>
    <row r="38" spans="1:97">
      <c r="A38" s="333" t="s">
        <v>2</v>
      </c>
      <c r="B38" s="71"/>
      <c r="C38" s="3" t="s">
        <v>22</v>
      </c>
      <c r="D38" s="25" t="s">
        <v>14</v>
      </c>
      <c r="E38" s="25" t="s">
        <v>147</v>
      </c>
      <c r="F38" s="5" t="s">
        <v>146</v>
      </c>
      <c r="G38" s="113"/>
      <c r="H38" s="63">
        <v>0.2</v>
      </c>
      <c r="I38" s="63"/>
      <c r="J38" s="63"/>
      <c r="K38" s="5"/>
      <c r="L38" s="24">
        <v>1</v>
      </c>
      <c r="M38" s="24">
        <v>1</v>
      </c>
      <c r="N38" s="24">
        <v>1</v>
      </c>
      <c r="O38" s="24">
        <v>1</v>
      </c>
      <c r="P38" s="24">
        <v>1</v>
      </c>
      <c r="Q38" s="24">
        <v>1</v>
      </c>
      <c r="R38" s="24">
        <v>1</v>
      </c>
      <c r="S38" s="24">
        <v>1</v>
      </c>
      <c r="T38" s="24">
        <v>1</v>
      </c>
      <c r="U38" s="24">
        <v>1</v>
      </c>
      <c r="V38" s="24">
        <v>1</v>
      </c>
      <c r="W38" s="24">
        <v>1</v>
      </c>
      <c r="X38" s="24">
        <v>1</v>
      </c>
      <c r="Y38" s="24">
        <v>1</v>
      </c>
      <c r="Z38" s="24">
        <v>1</v>
      </c>
      <c r="AA38" s="24">
        <v>1</v>
      </c>
      <c r="AB38" s="24">
        <v>1</v>
      </c>
      <c r="AC38" s="24"/>
      <c r="AD38" s="24"/>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CS38" s="72"/>
    </row>
    <row r="39" spans="1:97">
      <c r="A39" s="333"/>
      <c r="B39" s="71"/>
      <c r="C39" s="3"/>
      <c r="D39" s="25" t="s">
        <v>14</v>
      </c>
      <c r="E39" s="25" t="s">
        <v>147</v>
      </c>
      <c r="F39" s="5" t="s">
        <v>146</v>
      </c>
      <c r="G39" s="113"/>
      <c r="H39" s="63"/>
      <c r="I39" s="63">
        <v>0.2</v>
      </c>
      <c r="J39" s="63"/>
      <c r="K39" s="5"/>
      <c r="L39" s="5"/>
      <c r="M39" s="5"/>
      <c r="N39" s="5"/>
      <c r="O39" s="5"/>
      <c r="P39" s="5"/>
      <c r="Q39" s="5"/>
      <c r="R39" s="5"/>
      <c r="S39" s="5"/>
      <c r="T39" s="5"/>
      <c r="U39" s="5"/>
      <c r="V39" s="5"/>
      <c r="W39" s="5"/>
      <c r="X39" s="5"/>
      <c r="Y39" s="5">
        <v>1</v>
      </c>
      <c r="Z39" s="5">
        <v>1</v>
      </c>
      <c r="AA39" s="5">
        <v>1</v>
      </c>
      <c r="AB39" s="5">
        <v>1</v>
      </c>
      <c r="AC39" s="5">
        <v>1</v>
      </c>
      <c r="AD39" s="5">
        <v>1</v>
      </c>
      <c r="AE39" s="3">
        <v>1</v>
      </c>
      <c r="AF39" s="3">
        <v>1</v>
      </c>
      <c r="AG39" s="3">
        <v>1</v>
      </c>
      <c r="AH39" s="3">
        <v>1</v>
      </c>
      <c r="AI39" s="3">
        <v>1</v>
      </c>
      <c r="AJ39" s="3">
        <v>1</v>
      </c>
      <c r="AK39" s="3">
        <v>1</v>
      </c>
      <c r="AL39" s="3">
        <v>1</v>
      </c>
      <c r="AM39" s="3">
        <v>1</v>
      </c>
      <c r="AN39" s="3">
        <v>1</v>
      </c>
      <c r="AO39" s="3">
        <v>1</v>
      </c>
      <c r="AP39" s="3">
        <v>1</v>
      </c>
      <c r="AQ39" s="3"/>
      <c r="AR39" s="3"/>
      <c r="AS39" s="3"/>
      <c r="AT39" s="3"/>
      <c r="AU39" s="3"/>
      <c r="AV39" s="3"/>
      <c r="AW39" s="3"/>
      <c r="AX39" s="3"/>
      <c r="AY39" s="3"/>
      <c r="AZ39" s="3"/>
      <c r="BA39" s="3"/>
      <c r="BB39" s="3"/>
      <c r="BC39" s="3"/>
      <c r="BD39" s="3"/>
      <c r="BE39" s="3"/>
      <c r="BF39" s="3"/>
      <c r="BG39" s="3"/>
      <c r="CS39" s="72"/>
    </row>
    <row r="40" spans="1:97">
      <c r="A40" s="333"/>
      <c r="B40" s="71"/>
      <c r="C40" s="3"/>
      <c r="D40" s="25" t="s">
        <v>14</v>
      </c>
      <c r="E40" s="25" t="s">
        <v>147</v>
      </c>
      <c r="F40" s="5" t="s">
        <v>146</v>
      </c>
      <c r="G40" s="113"/>
      <c r="H40" s="63"/>
      <c r="I40" s="63"/>
      <c r="J40" s="63">
        <v>0.3</v>
      </c>
      <c r="K40" s="5"/>
      <c r="L40" s="5">
        <v>1</v>
      </c>
      <c r="M40" s="5"/>
      <c r="N40" s="5"/>
      <c r="O40" s="5"/>
      <c r="P40" s="5"/>
      <c r="Q40" s="5"/>
      <c r="R40" s="5"/>
      <c r="S40" s="5"/>
      <c r="T40" s="5"/>
      <c r="U40" s="5"/>
      <c r="V40" s="5"/>
      <c r="W40" s="5"/>
      <c r="X40" s="5"/>
      <c r="Y40" s="5"/>
      <c r="Z40" s="5"/>
      <c r="AA40" s="5"/>
      <c r="AB40" s="5"/>
      <c r="AC40" s="5"/>
      <c r="AD40" s="5"/>
      <c r="AE40" s="3"/>
      <c r="AF40" s="3"/>
      <c r="AG40" s="3"/>
      <c r="AH40" s="3"/>
      <c r="AI40" s="3"/>
      <c r="AJ40" s="3"/>
      <c r="AK40" s="3"/>
      <c r="AL40" s="3"/>
      <c r="AM40" s="3"/>
      <c r="AN40" s="3"/>
      <c r="AO40" s="3"/>
      <c r="AP40" s="3">
        <v>1</v>
      </c>
      <c r="AQ40" s="3">
        <v>1</v>
      </c>
      <c r="AR40" s="3">
        <v>1</v>
      </c>
      <c r="AS40" s="3">
        <v>1</v>
      </c>
      <c r="AT40" s="3">
        <v>1</v>
      </c>
      <c r="AU40" s="3">
        <v>1</v>
      </c>
      <c r="AV40" s="3">
        <v>1</v>
      </c>
      <c r="AW40" s="3">
        <v>1</v>
      </c>
      <c r="AX40" s="3">
        <v>1</v>
      </c>
      <c r="AY40" s="3">
        <v>1</v>
      </c>
      <c r="AZ40" s="3">
        <v>1</v>
      </c>
      <c r="BA40" s="3">
        <v>1</v>
      </c>
      <c r="BB40" s="3">
        <v>1</v>
      </c>
      <c r="BC40" s="3">
        <v>1</v>
      </c>
      <c r="BD40" s="3">
        <v>1</v>
      </c>
      <c r="BE40" s="3">
        <v>1</v>
      </c>
      <c r="BF40" s="3">
        <v>1</v>
      </c>
      <c r="BG40" s="3">
        <v>1</v>
      </c>
      <c r="CS40" s="72"/>
    </row>
    <row r="41" spans="1:97" ht="5.0999999999999996" customHeight="1">
      <c r="A41" s="71"/>
      <c r="B41" s="71"/>
      <c r="C41" s="3"/>
      <c r="D41" s="25"/>
      <c r="E41" s="25"/>
      <c r="F41" s="25"/>
      <c r="G41" s="113"/>
      <c r="H41" s="63"/>
      <c r="I41" s="63"/>
      <c r="J41" s="63"/>
      <c r="K41" s="3"/>
      <c r="L41" s="5"/>
      <c r="M41" s="5"/>
      <c r="N41" s="5"/>
      <c r="O41" s="5"/>
      <c r="P41" s="5"/>
      <c r="Q41" s="5"/>
      <c r="R41" s="5"/>
      <c r="S41" s="5"/>
      <c r="T41" s="5"/>
      <c r="U41" s="5"/>
      <c r="V41" s="5"/>
      <c r="W41" s="5"/>
      <c r="X41" s="5"/>
      <c r="Y41" s="5"/>
      <c r="Z41" s="5"/>
      <c r="AA41" s="5"/>
      <c r="AB41" s="5"/>
      <c r="AC41" s="5"/>
      <c r="AD41" s="5"/>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CS41" s="72"/>
    </row>
    <row r="42" spans="1:97">
      <c r="A42" s="333" t="s">
        <v>5</v>
      </c>
      <c r="B42" s="71"/>
      <c r="C42" s="3" t="s">
        <v>22</v>
      </c>
      <c r="D42" s="25" t="s">
        <v>14</v>
      </c>
      <c r="E42" s="25" t="s">
        <v>148</v>
      </c>
      <c r="F42" s="5" t="s">
        <v>146</v>
      </c>
      <c r="G42" s="113"/>
      <c r="H42" s="63">
        <v>0.6</v>
      </c>
      <c r="I42" s="63"/>
      <c r="J42" s="63"/>
      <c r="K42" s="3"/>
      <c r="L42" s="24">
        <v>1</v>
      </c>
      <c r="M42" s="24">
        <v>1</v>
      </c>
      <c r="N42" s="24">
        <v>1</v>
      </c>
      <c r="O42" s="24">
        <v>1</v>
      </c>
      <c r="P42" s="24">
        <v>1</v>
      </c>
      <c r="Q42" s="24">
        <v>1</v>
      </c>
      <c r="R42" s="24">
        <v>1</v>
      </c>
      <c r="S42" s="24">
        <v>1</v>
      </c>
      <c r="T42" s="24">
        <v>1</v>
      </c>
      <c r="U42" s="24">
        <v>1</v>
      </c>
      <c r="V42" s="24">
        <v>1</v>
      </c>
      <c r="W42" s="24">
        <v>1</v>
      </c>
      <c r="X42" s="24">
        <v>1</v>
      </c>
      <c r="Y42" s="24">
        <v>1</v>
      </c>
      <c r="Z42" s="24">
        <v>1</v>
      </c>
      <c r="AA42" s="24">
        <v>1</v>
      </c>
      <c r="AB42" s="24">
        <v>1</v>
      </c>
      <c r="AC42" s="24"/>
      <c r="AD42" s="24"/>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CS42" s="72"/>
    </row>
    <row r="43" spans="1:97">
      <c r="A43" s="333"/>
      <c r="B43" s="71"/>
      <c r="C43" s="3"/>
      <c r="D43" s="25" t="s">
        <v>14</v>
      </c>
      <c r="E43" s="25" t="s">
        <v>148</v>
      </c>
      <c r="F43" s="5" t="s">
        <v>146</v>
      </c>
      <c r="G43" s="113"/>
      <c r="H43" s="63"/>
      <c r="I43" s="63">
        <v>0.6</v>
      </c>
      <c r="J43" s="63"/>
      <c r="K43" s="3"/>
      <c r="L43" s="5"/>
      <c r="M43" s="5"/>
      <c r="N43" s="5"/>
      <c r="O43" s="5"/>
      <c r="P43" s="5"/>
      <c r="Q43" s="5"/>
      <c r="R43" s="5"/>
      <c r="S43" s="5"/>
      <c r="T43" s="5"/>
      <c r="U43" s="5"/>
      <c r="V43" s="5"/>
      <c r="W43" s="5"/>
      <c r="X43" s="5"/>
      <c r="Y43" s="5">
        <v>1</v>
      </c>
      <c r="Z43" s="5">
        <v>1</v>
      </c>
      <c r="AA43" s="5">
        <v>1</v>
      </c>
      <c r="AB43" s="5">
        <v>1</v>
      </c>
      <c r="AC43" s="5">
        <v>1</v>
      </c>
      <c r="AD43" s="5">
        <v>1</v>
      </c>
      <c r="AE43" s="3">
        <v>1</v>
      </c>
      <c r="AF43" s="3">
        <v>1</v>
      </c>
      <c r="AG43" s="3">
        <v>1</v>
      </c>
      <c r="AH43" s="3">
        <v>1</v>
      </c>
      <c r="AI43" s="3">
        <v>1</v>
      </c>
      <c r="AJ43" s="3">
        <v>1</v>
      </c>
      <c r="AK43" s="3">
        <v>1</v>
      </c>
      <c r="AL43" s="3">
        <v>1</v>
      </c>
      <c r="AM43" s="3">
        <v>1</v>
      </c>
      <c r="AN43" s="3">
        <v>1</v>
      </c>
      <c r="AO43" s="3">
        <v>1</v>
      </c>
      <c r="AP43" s="3">
        <v>1</v>
      </c>
      <c r="AQ43" s="3"/>
      <c r="AR43" s="3"/>
      <c r="AS43" s="3"/>
      <c r="AT43" s="3"/>
      <c r="AU43" s="3"/>
      <c r="AV43" s="3"/>
      <c r="AW43" s="3"/>
      <c r="AX43" s="3"/>
      <c r="AY43" s="3"/>
      <c r="AZ43" s="3"/>
      <c r="BA43" s="3"/>
      <c r="BB43" s="3"/>
      <c r="BC43" s="3"/>
      <c r="BD43" s="3"/>
      <c r="BE43" s="3"/>
      <c r="BF43" s="3"/>
      <c r="BG43" s="3"/>
      <c r="CS43" s="72"/>
    </row>
    <row r="44" spans="1:97">
      <c r="A44" s="333"/>
      <c r="B44" s="71"/>
      <c r="C44" s="3"/>
      <c r="D44" s="25" t="s">
        <v>14</v>
      </c>
      <c r="E44" s="25" t="s">
        <v>148</v>
      </c>
      <c r="F44" s="5" t="s">
        <v>146</v>
      </c>
      <c r="G44" s="113"/>
      <c r="H44" s="63"/>
      <c r="I44" s="63"/>
      <c r="J44" s="63">
        <v>0.4</v>
      </c>
      <c r="K44" s="3"/>
      <c r="L44" s="5">
        <v>1</v>
      </c>
      <c r="M44" s="5"/>
      <c r="N44" s="5"/>
      <c r="O44" s="5"/>
      <c r="P44" s="5"/>
      <c r="Q44" s="5"/>
      <c r="R44" s="5"/>
      <c r="S44" s="5"/>
      <c r="T44" s="5"/>
      <c r="U44" s="5"/>
      <c r="V44" s="5"/>
      <c r="W44" s="5"/>
      <c r="X44" s="5"/>
      <c r="Y44" s="5"/>
      <c r="Z44" s="5"/>
      <c r="AA44" s="5"/>
      <c r="AB44" s="5"/>
      <c r="AC44" s="5"/>
      <c r="AD44" s="5"/>
      <c r="AE44" s="3"/>
      <c r="AF44" s="3"/>
      <c r="AG44" s="3"/>
      <c r="AH44" s="3"/>
      <c r="AI44" s="3"/>
      <c r="AJ44" s="3"/>
      <c r="AK44" s="3"/>
      <c r="AL44" s="3"/>
      <c r="AM44" s="3"/>
      <c r="AN44" s="3"/>
      <c r="AO44" s="3"/>
      <c r="AP44" s="3">
        <v>1</v>
      </c>
      <c r="AQ44" s="3">
        <v>1</v>
      </c>
      <c r="AR44" s="3">
        <v>1</v>
      </c>
      <c r="AS44" s="3">
        <v>1</v>
      </c>
      <c r="AT44" s="3">
        <v>1</v>
      </c>
      <c r="AU44" s="3">
        <v>1</v>
      </c>
      <c r="AV44" s="3">
        <v>1</v>
      </c>
      <c r="AW44" s="3">
        <v>1</v>
      </c>
      <c r="AX44" s="3">
        <v>1</v>
      </c>
      <c r="AY44" s="3">
        <v>1</v>
      </c>
      <c r="AZ44" s="3">
        <v>1</v>
      </c>
      <c r="BA44" s="3">
        <v>1</v>
      </c>
      <c r="BB44" s="3">
        <v>1</v>
      </c>
      <c r="BC44" s="3">
        <v>1</v>
      </c>
      <c r="BD44" s="3">
        <v>1</v>
      </c>
      <c r="BE44" s="3">
        <v>1</v>
      </c>
      <c r="BF44" s="3">
        <v>1</v>
      </c>
      <c r="BG44" s="3">
        <v>1</v>
      </c>
      <c r="CS44" s="72"/>
    </row>
    <row r="45" spans="1:97">
      <c r="A45" s="1"/>
      <c r="B45" s="1"/>
      <c r="C45" s="1"/>
      <c r="D45" s="1"/>
      <c r="E45" s="1"/>
      <c r="F45" s="1"/>
      <c r="G45" s="116"/>
      <c r="H45" s="117"/>
      <c r="I45" s="117"/>
      <c r="J45" s="117"/>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row>
    <row r="46" spans="1:97">
      <c r="A46" s="1"/>
      <c r="B46" s="1"/>
      <c r="C46" s="1"/>
      <c r="D46" s="1"/>
      <c r="E46" s="1"/>
      <c r="F46" s="1"/>
      <c r="G46" s="116"/>
      <c r="H46" s="117"/>
      <c r="I46" s="117"/>
      <c r="J46" s="117"/>
    </row>
  </sheetData>
  <mergeCells count="32">
    <mergeCell ref="AH4:AI4"/>
    <mergeCell ref="L4:M4"/>
    <mergeCell ref="N4:O4"/>
    <mergeCell ref="P4:Q4"/>
    <mergeCell ref="R4:S4"/>
    <mergeCell ref="T4:U4"/>
    <mergeCell ref="V4:W4"/>
    <mergeCell ref="X4:Y4"/>
    <mergeCell ref="Z4:AA4"/>
    <mergeCell ref="AB4:AC4"/>
    <mergeCell ref="AD4:AE4"/>
    <mergeCell ref="AF4:AG4"/>
    <mergeCell ref="BF4:BG4"/>
    <mergeCell ref="AJ4:AK4"/>
    <mergeCell ref="AL4:AM4"/>
    <mergeCell ref="AN4:AO4"/>
    <mergeCell ref="AP4:AQ4"/>
    <mergeCell ref="AR4:AS4"/>
    <mergeCell ref="AT4:AU4"/>
    <mergeCell ref="AV4:AW4"/>
    <mergeCell ref="AX4:AY4"/>
    <mergeCell ref="AZ4:BA4"/>
    <mergeCell ref="BB4:BC4"/>
    <mergeCell ref="BD4:BE4"/>
    <mergeCell ref="A38:A40"/>
    <mergeCell ref="A42:A44"/>
    <mergeCell ref="A6:A14"/>
    <mergeCell ref="A16:A17"/>
    <mergeCell ref="A20:A22"/>
    <mergeCell ref="A24:A26"/>
    <mergeCell ref="A28:A30"/>
    <mergeCell ref="A34:A36"/>
  </mergeCells>
  <conditionalFormatting sqref="L34:BG44 L6:BG30">
    <cfRule type="containsText" dxfId="954" priority="6" operator="containsText" text="1">
      <formula>NOT(ISERROR(SEARCH("1",L6)))</formula>
    </cfRule>
    <cfRule type="containsText" dxfId="953" priority="7" operator="containsText" text="0">
      <formula>NOT(ISERROR(SEARCH("0",L6)))</formula>
    </cfRule>
    <cfRule type="containsText" dxfId="952" priority="8" operator="containsText" text="0">
      <formula>NOT(ISERROR(SEARCH("0",L6)))</formula>
    </cfRule>
  </conditionalFormatting>
  <conditionalFormatting sqref="BI34:CY44">
    <cfRule type="cellIs" dxfId="951" priority="1" operator="equal">
      <formula>4</formula>
    </cfRule>
    <cfRule type="cellIs" dxfId="950" priority="2" operator="equal">
      <formula>4</formula>
    </cfRule>
    <cfRule type="cellIs" dxfId="949" priority="3" operator="equal">
      <formula>3</formula>
    </cfRule>
    <cfRule type="cellIs" dxfId="948" priority="4" operator="equal">
      <formula>2</formula>
    </cfRule>
    <cfRule type="containsText" dxfId="947" priority="5" operator="containsText" text="1">
      <formula>NOT(ISERROR(SEARCH("1",BI34)))</formula>
    </cfRule>
  </conditionalFormatting>
  <pageMargins left="0.7" right="0.7" top="0.75" bottom="0.75" header="0.3" footer="0.3"/>
  <pageSetup paperSize="9" scale="36" orientation="landscape"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49"/>
  <sheetViews>
    <sheetView zoomScale="80" zoomScaleNormal="80" workbookViewId="0">
      <selection activeCell="D26" sqref="D26"/>
    </sheetView>
  </sheetViews>
  <sheetFormatPr defaultRowHeight="15"/>
  <cols>
    <col min="1" max="1" width="27.140625" bestFit="1" customWidth="1"/>
    <col min="2" max="2" width="20.85546875" customWidth="1"/>
    <col min="3" max="3" width="20.140625" customWidth="1"/>
    <col min="4" max="4" width="33.5703125" bestFit="1" customWidth="1"/>
    <col min="5" max="5" width="22.42578125" customWidth="1"/>
    <col min="6" max="6" width="25.140625" customWidth="1"/>
    <col min="7" max="7" width="11.7109375" style="114" hidden="1" customWidth="1"/>
    <col min="8" max="10" width="9.140625" style="47" hidden="1" customWidth="1"/>
    <col min="11" max="11" width="1.42578125" hidden="1" customWidth="1"/>
    <col min="12" max="59" width="3.28515625" hidden="1" customWidth="1"/>
    <col min="60" max="60" width="0" hidden="1" customWidth="1"/>
    <col min="61" max="61" width="22.7109375" customWidth="1"/>
    <col min="62" max="62" width="19.140625" bestFit="1" customWidth="1"/>
    <col min="63" max="63" width="20.140625" customWidth="1"/>
    <col min="64" max="64" width="19.140625" bestFit="1" customWidth="1"/>
    <col min="65" max="65" width="19" bestFit="1" customWidth="1"/>
    <col min="66" max="66" width="17.7109375" customWidth="1"/>
    <col min="67" max="68" width="21.140625" bestFit="1" customWidth="1"/>
    <col min="69" max="72" width="20.7109375" customWidth="1"/>
    <col min="73" max="78" width="22.7109375" customWidth="1"/>
    <col min="79" max="85" width="17.7109375" customWidth="1"/>
    <col min="86" max="103" width="20.7109375" customWidth="1"/>
  </cols>
  <sheetData>
    <row r="1" spans="1:103">
      <c r="BI1" s="206" t="s">
        <v>266</v>
      </c>
      <c r="BJ1">
        <v>1</v>
      </c>
      <c r="BK1" s="207" t="s">
        <v>270</v>
      </c>
    </row>
    <row r="2" spans="1:103">
      <c r="BI2" s="206" t="s">
        <v>267</v>
      </c>
      <c r="BJ2">
        <v>2</v>
      </c>
      <c r="BK2" s="207" t="s">
        <v>271</v>
      </c>
    </row>
    <row r="3" spans="1:103">
      <c r="BI3" s="206" t="s">
        <v>268</v>
      </c>
      <c r="BJ3">
        <v>3</v>
      </c>
      <c r="BK3" s="207" t="s">
        <v>272</v>
      </c>
    </row>
    <row r="4" spans="1:103">
      <c r="BI4" s="206" t="s">
        <v>269</v>
      </c>
      <c r="BJ4">
        <v>4</v>
      </c>
      <c r="BK4" s="207" t="s">
        <v>273</v>
      </c>
    </row>
    <row r="5" spans="1:103">
      <c r="A5" s="8" t="s">
        <v>16</v>
      </c>
      <c r="B5" s="8" t="s">
        <v>416</v>
      </c>
      <c r="C5" s="3"/>
      <c r="D5" s="3"/>
      <c r="E5" s="3"/>
      <c r="F5" s="3"/>
      <c r="G5" s="106"/>
      <c r="H5" s="56"/>
      <c r="I5" s="56"/>
      <c r="J5" s="56"/>
      <c r="K5" s="3"/>
      <c r="L5" s="3" t="s">
        <v>34</v>
      </c>
      <c r="M5" s="3"/>
      <c r="N5" s="3"/>
      <c r="O5" s="3">
        <v>0</v>
      </c>
      <c r="P5" s="3"/>
      <c r="Q5" s="3" t="s">
        <v>35</v>
      </c>
      <c r="R5" s="3"/>
      <c r="S5" s="3"/>
      <c r="T5" s="3"/>
      <c r="U5" s="3"/>
      <c r="V5" s="3"/>
      <c r="W5" s="36"/>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1:103">
      <c r="A6" s="2"/>
      <c r="B6" s="8"/>
      <c r="C6" s="3"/>
      <c r="D6" s="3"/>
      <c r="E6" s="3"/>
      <c r="F6" s="3"/>
      <c r="G6" s="106"/>
      <c r="H6" s="56"/>
      <c r="I6" s="56"/>
      <c r="J6" s="56"/>
      <c r="K6" s="3"/>
      <c r="L6" s="3"/>
      <c r="M6" s="3"/>
      <c r="N6" s="3"/>
      <c r="O6" s="3">
        <v>1</v>
      </c>
      <c r="P6" s="3"/>
      <c r="Q6" s="3" t="s">
        <v>36</v>
      </c>
      <c r="R6" s="3"/>
      <c r="S6" s="3"/>
      <c r="T6" s="3"/>
      <c r="U6" s="3"/>
      <c r="V6" s="3"/>
      <c r="W6" s="4"/>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row>
    <row r="7" spans="1:103">
      <c r="A7" s="115" t="s">
        <v>149</v>
      </c>
      <c r="B7" s="8"/>
      <c r="C7" s="3"/>
      <c r="D7" s="3"/>
      <c r="E7" s="3"/>
      <c r="F7" s="3"/>
      <c r="G7" s="106"/>
      <c r="H7" s="56"/>
      <c r="I7" s="56"/>
      <c r="J7" s="56"/>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I7" s="6" t="s">
        <v>6</v>
      </c>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row>
    <row r="8" spans="1:103" ht="30">
      <c r="A8" s="34" t="s">
        <v>20</v>
      </c>
      <c r="B8" s="34" t="s">
        <v>21</v>
      </c>
      <c r="C8" s="34" t="s">
        <v>19</v>
      </c>
      <c r="D8" s="34" t="s">
        <v>33</v>
      </c>
      <c r="E8" s="34" t="s">
        <v>137</v>
      </c>
      <c r="F8" s="34" t="s">
        <v>138</v>
      </c>
      <c r="G8" s="70" t="s">
        <v>139</v>
      </c>
      <c r="H8" s="70" t="s">
        <v>86</v>
      </c>
      <c r="I8" s="70" t="s">
        <v>86</v>
      </c>
      <c r="J8" s="70" t="s">
        <v>86</v>
      </c>
      <c r="K8" s="3"/>
      <c r="L8" s="337">
        <v>8</v>
      </c>
      <c r="M8" s="337"/>
      <c r="N8" s="337">
        <v>9</v>
      </c>
      <c r="O8" s="337"/>
      <c r="P8" s="337">
        <v>10</v>
      </c>
      <c r="Q8" s="337"/>
      <c r="R8" s="337">
        <v>11</v>
      </c>
      <c r="S8" s="337"/>
      <c r="T8" s="337">
        <v>12</v>
      </c>
      <c r="U8" s="337"/>
      <c r="V8" s="337">
        <v>13</v>
      </c>
      <c r="W8" s="337"/>
      <c r="X8" s="337">
        <v>14</v>
      </c>
      <c r="Y8" s="337"/>
      <c r="Z8" s="337">
        <v>15</v>
      </c>
      <c r="AA8" s="337"/>
      <c r="AB8" s="337">
        <v>16</v>
      </c>
      <c r="AC8" s="337"/>
      <c r="AD8" s="337">
        <v>17</v>
      </c>
      <c r="AE8" s="337"/>
      <c r="AF8" s="337">
        <v>18</v>
      </c>
      <c r="AG8" s="337"/>
      <c r="AH8" s="337">
        <v>19</v>
      </c>
      <c r="AI8" s="337"/>
      <c r="AJ8" s="337">
        <v>20</v>
      </c>
      <c r="AK8" s="337"/>
      <c r="AL8" s="337">
        <v>21</v>
      </c>
      <c r="AM8" s="337"/>
      <c r="AN8" s="337">
        <v>22</v>
      </c>
      <c r="AO8" s="337"/>
      <c r="AP8" s="337">
        <v>23</v>
      </c>
      <c r="AQ8" s="337"/>
      <c r="AR8" s="337">
        <v>0</v>
      </c>
      <c r="AS8" s="337"/>
      <c r="AT8" s="337">
        <v>1</v>
      </c>
      <c r="AU8" s="337"/>
      <c r="AV8" s="337">
        <v>2</v>
      </c>
      <c r="AW8" s="337"/>
      <c r="AX8" s="337">
        <v>3</v>
      </c>
      <c r="AY8" s="337"/>
      <c r="AZ8" s="337">
        <v>4</v>
      </c>
      <c r="BA8" s="337"/>
      <c r="BB8" s="337">
        <v>5</v>
      </c>
      <c r="BC8" s="337"/>
      <c r="BD8" s="337">
        <v>6</v>
      </c>
      <c r="BE8" s="337"/>
      <c r="BF8" s="337">
        <v>7</v>
      </c>
      <c r="BG8" s="337"/>
      <c r="BI8" s="7" t="s">
        <v>31</v>
      </c>
      <c r="BJ8" s="7" t="s">
        <v>26</v>
      </c>
      <c r="BK8" s="7" t="s">
        <v>27</v>
      </c>
      <c r="BL8" s="7" t="s">
        <v>28</v>
      </c>
      <c r="BM8" s="7" t="s">
        <v>89</v>
      </c>
      <c r="BN8" s="9" t="s">
        <v>11</v>
      </c>
      <c r="BO8" s="7" t="s">
        <v>24</v>
      </c>
      <c r="BP8" s="7" t="s">
        <v>90</v>
      </c>
      <c r="BQ8" s="7" t="s">
        <v>29</v>
      </c>
      <c r="BR8" s="7" t="s">
        <v>91</v>
      </c>
      <c r="BS8" s="7" t="s">
        <v>92</v>
      </c>
      <c r="BT8" s="9" t="s">
        <v>11</v>
      </c>
      <c r="BU8" s="7" t="s">
        <v>93</v>
      </c>
      <c r="BV8" s="7" t="s">
        <v>30</v>
      </c>
      <c r="BW8" s="7" t="s">
        <v>32</v>
      </c>
      <c r="BX8" s="7" t="s">
        <v>94</v>
      </c>
      <c r="BY8" s="7" t="s">
        <v>95</v>
      </c>
      <c r="BZ8" s="9" t="s">
        <v>11</v>
      </c>
      <c r="CA8" s="7" t="s">
        <v>7</v>
      </c>
      <c r="CB8" s="7" t="s">
        <v>8</v>
      </c>
      <c r="CC8" s="9" t="s">
        <v>11</v>
      </c>
      <c r="CD8" s="7" t="s">
        <v>3</v>
      </c>
      <c r="CE8" s="7" t="s">
        <v>9</v>
      </c>
      <c r="CF8" s="7" t="s">
        <v>10</v>
      </c>
      <c r="CG8" s="9" t="s">
        <v>11</v>
      </c>
      <c r="CH8" s="7" t="s">
        <v>96</v>
      </c>
      <c r="CI8" s="7" t="s">
        <v>97</v>
      </c>
      <c r="CJ8" s="7" t="s">
        <v>98</v>
      </c>
      <c r="CK8" s="7" t="s">
        <v>99</v>
      </c>
      <c r="CL8" s="7" t="s">
        <v>100</v>
      </c>
      <c r="CM8" s="9" t="s">
        <v>11</v>
      </c>
      <c r="CN8" s="7" t="s">
        <v>101</v>
      </c>
      <c r="CO8" s="7" t="s">
        <v>102</v>
      </c>
      <c r="CP8" s="7" t="s">
        <v>103</v>
      </c>
      <c r="CQ8" s="7" t="s">
        <v>104</v>
      </c>
      <c r="CR8" s="7" t="s">
        <v>105</v>
      </c>
      <c r="CS8" s="9" t="s">
        <v>11</v>
      </c>
      <c r="CT8" s="7" t="s">
        <v>13</v>
      </c>
      <c r="CU8" s="9" t="s">
        <v>11</v>
      </c>
      <c r="CV8" s="7" t="s">
        <v>12</v>
      </c>
      <c r="CW8" s="9" t="s">
        <v>11</v>
      </c>
      <c r="CX8" s="7" t="s">
        <v>106</v>
      </c>
      <c r="CY8" s="9" t="s">
        <v>11</v>
      </c>
    </row>
    <row r="9" spans="1:103" ht="5.0999999999999996" customHeight="1">
      <c r="A9" s="8"/>
      <c r="B9" s="8"/>
      <c r="C9" s="3"/>
      <c r="D9" s="3"/>
      <c r="E9" s="3"/>
      <c r="F9" s="3"/>
      <c r="G9" s="106"/>
      <c r="H9" s="56"/>
      <c r="I9" s="56"/>
      <c r="J9" s="56"/>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row>
    <row r="10" spans="1:103" hidden="1">
      <c r="A10" s="334" t="s">
        <v>17</v>
      </c>
      <c r="B10" s="29"/>
      <c r="C10" s="23" t="s">
        <v>22</v>
      </c>
      <c r="D10" s="33"/>
      <c r="E10" s="33"/>
      <c r="F10" s="33"/>
      <c r="G10" s="107"/>
      <c r="H10" s="57"/>
      <c r="I10" s="57"/>
      <c r="J10" s="64"/>
      <c r="K10" s="3"/>
      <c r="L10" s="42"/>
      <c r="M10" s="30"/>
      <c r="N10" s="30"/>
      <c r="O10" s="30"/>
      <c r="P10" s="30"/>
      <c r="Q10" s="30"/>
      <c r="R10" s="30"/>
      <c r="S10" s="30"/>
      <c r="T10" s="30"/>
      <c r="U10" s="30"/>
      <c r="V10" s="30"/>
      <c r="W10" s="30"/>
      <c r="X10" s="30"/>
      <c r="Y10" s="30"/>
      <c r="Z10" s="30"/>
      <c r="AA10" s="30"/>
      <c r="AB10" s="30"/>
      <c r="AC10" s="30"/>
      <c r="AD10" s="30"/>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6"/>
    </row>
    <row r="11" spans="1:103" hidden="1">
      <c r="A11" s="335"/>
      <c r="B11" s="71"/>
      <c r="C11" s="3"/>
      <c r="D11" s="25"/>
      <c r="E11" s="25"/>
      <c r="F11" s="25"/>
      <c r="G11" s="108"/>
      <c r="H11" s="58"/>
      <c r="I11" s="58"/>
      <c r="J11" s="65"/>
      <c r="K11" s="3"/>
      <c r="L11" s="43"/>
      <c r="M11" s="5"/>
      <c r="N11" s="5"/>
      <c r="O11" s="5"/>
      <c r="P11" s="5"/>
      <c r="Q11" s="5"/>
      <c r="R11" s="5"/>
      <c r="S11" s="5"/>
      <c r="T11" s="5"/>
      <c r="U11" s="5"/>
      <c r="V11" s="5"/>
      <c r="W11" s="5"/>
      <c r="X11" s="5"/>
      <c r="Y11" s="5"/>
      <c r="Z11" s="5"/>
      <c r="AA11" s="5"/>
      <c r="AB11" s="5"/>
      <c r="AC11" s="5"/>
      <c r="AD11" s="5"/>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27"/>
    </row>
    <row r="12" spans="1:103" hidden="1">
      <c r="A12" s="335"/>
      <c r="B12" s="37"/>
      <c r="C12" s="38"/>
      <c r="D12" s="39"/>
      <c r="E12" s="39"/>
      <c r="F12" s="39"/>
      <c r="G12" s="109"/>
      <c r="H12" s="59"/>
      <c r="I12" s="59"/>
      <c r="J12" s="66"/>
      <c r="K12" s="38"/>
      <c r="L12" s="44"/>
      <c r="M12" s="40"/>
      <c r="N12" s="40"/>
      <c r="O12" s="40"/>
      <c r="P12" s="40"/>
      <c r="Q12" s="40"/>
      <c r="R12" s="40"/>
      <c r="S12" s="40"/>
      <c r="T12" s="40"/>
      <c r="U12" s="40"/>
      <c r="V12" s="40"/>
      <c r="W12" s="40"/>
      <c r="X12" s="40"/>
      <c r="Y12" s="40"/>
      <c r="Z12" s="40"/>
      <c r="AA12" s="40"/>
      <c r="AB12" s="40"/>
      <c r="AC12" s="40"/>
      <c r="AD12" s="40"/>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41"/>
    </row>
    <row r="13" spans="1:103" hidden="1">
      <c r="A13" s="335"/>
      <c r="B13" s="71"/>
      <c r="C13" s="3" t="s">
        <v>25</v>
      </c>
      <c r="D13" s="10"/>
      <c r="E13" s="10"/>
      <c r="F13" s="10"/>
      <c r="G13" s="110"/>
      <c r="H13" s="60"/>
      <c r="I13" s="60"/>
      <c r="J13" s="67"/>
      <c r="K13" s="3"/>
      <c r="L13" s="45"/>
      <c r="M13" s="24"/>
      <c r="N13" s="24"/>
      <c r="O13" s="24"/>
      <c r="P13" s="24"/>
      <c r="Q13" s="24"/>
      <c r="R13" s="24"/>
      <c r="S13" s="24"/>
      <c r="T13" s="24"/>
      <c r="U13" s="24"/>
      <c r="V13" s="24"/>
      <c r="W13" s="24"/>
      <c r="X13" s="24"/>
      <c r="Y13" s="24"/>
      <c r="Z13" s="24"/>
      <c r="AA13" s="24"/>
      <c r="AB13" s="24"/>
      <c r="AC13" s="24"/>
      <c r="AD13" s="24"/>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27"/>
    </row>
    <row r="14" spans="1:103" hidden="1">
      <c r="A14" s="335"/>
      <c r="B14" s="71"/>
      <c r="C14" s="3"/>
      <c r="D14" s="25"/>
      <c r="E14" s="25"/>
      <c r="F14" s="25"/>
      <c r="G14" s="110"/>
      <c r="H14" s="60"/>
      <c r="I14" s="60"/>
      <c r="J14" s="67"/>
      <c r="K14" s="3"/>
      <c r="L14" s="43"/>
      <c r="M14" s="5"/>
      <c r="N14" s="5"/>
      <c r="O14" s="5"/>
      <c r="P14" s="5"/>
      <c r="Q14" s="5"/>
      <c r="R14" s="5"/>
      <c r="S14" s="5"/>
      <c r="T14" s="5"/>
      <c r="U14" s="5"/>
      <c r="V14" s="5"/>
      <c r="W14" s="5"/>
      <c r="X14" s="5"/>
      <c r="Y14" s="5"/>
      <c r="Z14" s="5"/>
      <c r="AA14" s="5"/>
      <c r="AB14" s="5"/>
      <c r="AC14" s="5"/>
      <c r="AD14" s="5"/>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27"/>
    </row>
    <row r="15" spans="1:103" hidden="1">
      <c r="A15" s="335"/>
      <c r="B15" s="37"/>
      <c r="C15" s="38"/>
      <c r="D15" s="39"/>
      <c r="E15" s="39"/>
      <c r="F15" s="39"/>
      <c r="G15" s="111"/>
      <c r="H15" s="61"/>
      <c r="I15" s="61"/>
      <c r="J15" s="68"/>
      <c r="K15" s="38"/>
      <c r="L15" s="44"/>
      <c r="M15" s="40"/>
      <c r="N15" s="40"/>
      <c r="O15" s="40"/>
      <c r="P15" s="40"/>
      <c r="Q15" s="40"/>
      <c r="R15" s="40"/>
      <c r="S15" s="40"/>
      <c r="T15" s="40"/>
      <c r="U15" s="40"/>
      <c r="V15" s="40"/>
      <c r="W15" s="40"/>
      <c r="X15" s="40"/>
      <c r="Y15" s="40"/>
      <c r="Z15" s="40"/>
      <c r="AA15" s="40"/>
      <c r="AB15" s="40"/>
      <c r="AC15" s="40"/>
      <c r="AD15" s="40"/>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41"/>
    </row>
    <row r="16" spans="1:103" hidden="1">
      <c r="A16" s="335"/>
      <c r="B16" s="71"/>
      <c r="C16" s="3" t="s">
        <v>23</v>
      </c>
      <c r="D16" s="10"/>
      <c r="E16" s="10"/>
      <c r="F16" s="10"/>
      <c r="G16" s="108"/>
      <c r="H16" s="58"/>
      <c r="I16" s="58"/>
      <c r="J16" s="65"/>
      <c r="K16" s="3"/>
      <c r="L16" s="45"/>
      <c r="M16" s="24"/>
      <c r="N16" s="24"/>
      <c r="O16" s="24"/>
      <c r="P16" s="24"/>
      <c r="Q16" s="24"/>
      <c r="R16" s="24"/>
      <c r="S16" s="24"/>
      <c r="T16" s="24"/>
      <c r="U16" s="24"/>
      <c r="V16" s="24"/>
      <c r="W16" s="24"/>
      <c r="X16" s="24"/>
      <c r="Y16" s="24"/>
      <c r="Z16" s="24"/>
      <c r="AA16" s="24"/>
      <c r="AB16" s="24"/>
      <c r="AC16" s="24"/>
      <c r="AD16" s="24"/>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27"/>
    </row>
    <row r="17" spans="1:102" hidden="1">
      <c r="A17" s="335"/>
      <c r="B17" s="71"/>
      <c r="C17" s="3"/>
      <c r="D17" s="25"/>
      <c r="E17" s="25"/>
      <c r="F17" s="25"/>
      <c r="G17" s="108"/>
      <c r="H17" s="58"/>
      <c r="I17" s="58"/>
      <c r="J17" s="65"/>
      <c r="K17" s="3"/>
      <c r="L17" s="43"/>
      <c r="M17" s="5"/>
      <c r="N17" s="5"/>
      <c r="O17" s="5"/>
      <c r="P17" s="5"/>
      <c r="Q17" s="5"/>
      <c r="R17" s="5"/>
      <c r="S17" s="5"/>
      <c r="T17" s="5"/>
      <c r="U17" s="5"/>
      <c r="V17" s="5"/>
      <c r="W17" s="5"/>
      <c r="X17" s="5"/>
      <c r="Y17" s="5"/>
      <c r="Z17" s="5"/>
      <c r="AA17" s="5"/>
      <c r="AB17" s="5"/>
      <c r="AC17" s="5"/>
      <c r="AD17" s="5"/>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27"/>
    </row>
    <row r="18" spans="1:102" hidden="1">
      <c r="A18" s="336"/>
      <c r="B18" s="32"/>
      <c r="C18" s="11"/>
      <c r="D18" s="35"/>
      <c r="E18" s="35"/>
      <c r="F18" s="35"/>
      <c r="G18" s="112"/>
      <c r="H18" s="62"/>
      <c r="I18" s="62"/>
      <c r="J18" s="69"/>
      <c r="K18" s="3"/>
      <c r="L18" s="46"/>
      <c r="M18" s="31"/>
      <c r="N18" s="31"/>
      <c r="O18" s="31"/>
      <c r="P18" s="31"/>
      <c r="Q18" s="31"/>
      <c r="R18" s="31"/>
      <c r="S18" s="31"/>
      <c r="T18" s="31"/>
      <c r="U18" s="31"/>
      <c r="V18" s="31"/>
      <c r="W18" s="31"/>
      <c r="X18" s="31"/>
      <c r="Y18" s="31"/>
      <c r="Z18" s="31"/>
      <c r="AA18" s="31"/>
      <c r="AB18" s="31"/>
      <c r="AC18" s="31"/>
      <c r="AD18" s="3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28"/>
    </row>
    <row r="19" spans="1:102" ht="5.0999999999999996" customHeight="1">
      <c r="A19" s="8"/>
      <c r="B19" s="8"/>
      <c r="C19" s="3"/>
      <c r="D19" s="3"/>
      <c r="E19" s="3"/>
      <c r="F19" s="3"/>
      <c r="G19" s="106"/>
      <c r="H19" s="56"/>
      <c r="I19" s="56"/>
      <c r="J19" s="56"/>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1:102">
      <c r="A20" s="333" t="s">
        <v>0</v>
      </c>
      <c r="B20" s="71"/>
      <c r="C20" s="3" t="s">
        <v>22</v>
      </c>
      <c r="D20" s="10" t="s">
        <v>24</v>
      </c>
      <c r="E20" s="5" t="s">
        <v>140</v>
      </c>
      <c r="F20" s="5" t="s">
        <v>141</v>
      </c>
      <c r="G20" s="113">
        <v>2</v>
      </c>
      <c r="H20" s="63"/>
      <c r="I20" s="63"/>
      <c r="J20" s="63"/>
      <c r="K20" s="5"/>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I20">
        <v>2</v>
      </c>
      <c r="BJ20">
        <v>1</v>
      </c>
      <c r="BK20">
        <v>1</v>
      </c>
      <c r="BL20">
        <v>1</v>
      </c>
      <c r="BM20">
        <v>1</v>
      </c>
      <c r="BO20">
        <v>2</v>
      </c>
      <c r="BP20">
        <v>2</v>
      </c>
      <c r="BQ20">
        <v>1</v>
      </c>
      <c r="BR20">
        <v>1</v>
      </c>
      <c r="BS20">
        <v>1</v>
      </c>
      <c r="BU20">
        <v>3</v>
      </c>
      <c r="BV20">
        <v>1</v>
      </c>
      <c r="BW20">
        <v>1</v>
      </c>
      <c r="BX20">
        <v>1</v>
      </c>
      <c r="BY20">
        <v>1</v>
      </c>
      <c r="CA20">
        <v>1</v>
      </c>
      <c r="CB20">
        <v>1</v>
      </c>
      <c r="CD20">
        <v>1</v>
      </c>
      <c r="CE20">
        <v>1</v>
      </c>
      <c r="CF20">
        <v>1</v>
      </c>
      <c r="CH20">
        <v>3</v>
      </c>
      <c r="CI20">
        <v>1</v>
      </c>
      <c r="CJ20">
        <v>1</v>
      </c>
      <c r="CK20">
        <v>1</v>
      </c>
      <c r="CL20">
        <v>1</v>
      </c>
      <c r="CN20">
        <v>1</v>
      </c>
      <c r="CO20">
        <v>1</v>
      </c>
      <c r="CP20">
        <v>1</v>
      </c>
      <c r="CQ20">
        <v>1</v>
      </c>
      <c r="CR20">
        <v>1</v>
      </c>
      <c r="CT20">
        <v>1</v>
      </c>
      <c r="CV20">
        <v>4</v>
      </c>
      <c r="CX20">
        <v>1</v>
      </c>
    </row>
    <row r="21" spans="1:102">
      <c r="A21" s="333"/>
      <c r="B21" s="71"/>
      <c r="C21" s="3"/>
      <c r="D21" s="10" t="s">
        <v>31</v>
      </c>
      <c r="E21" s="5" t="s">
        <v>142</v>
      </c>
      <c r="F21" s="5" t="s">
        <v>141</v>
      </c>
      <c r="G21" s="113">
        <v>3</v>
      </c>
      <c r="H21" s="63"/>
      <c r="I21" s="63"/>
      <c r="J21" s="63"/>
      <c r="K21" s="5"/>
      <c r="L21" s="5">
        <v>0</v>
      </c>
      <c r="M21" s="5">
        <v>0</v>
      </c>
      <c r="N21" s="5">
        <v>0</v>
      </c>
      <c r="O21" s="5">
        <v>0</v>
      </c>
      <c r="P21" s="5">
        <v>0</v>
      </c>
      <c r="Q21" s="5">
        <v>0</v>
      </c>
      <c r="R21" s="5">
        <v>0</v>
      </c>
      <c r="S21" s="5">
        <v>0</v>
      </c>
      <c r="T21" s="5">
        <v>0</v>
      </c>
      <c r="U21" s="5">
        <v>0</v>
      </c>
      <c r="V21" s="5">
        <v>0</v>
      </c>
      <c r="W21" s="5">
        <v>0</v>
      </c>
      <c r="X21" s="5">
        <v>0</v>
      </c>
      <c r="Y21" s="5">
        <v>0</v>
      </c>
      <c r="Z21" s="5">
        <v>0</v>
      </c>
      <c r="AA21" s="5">
        <v>0</v>
      </c>
      <c r="AB21" s="5">
        <v>0</v>
      </c>
      <c r="AC21" s="5">
        <v>0</v>
      </c>
      <c r="AD21" s="5"/>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I21">
        <v>2</v>
      </c>
      <c r="BJ21">
        <v>1</v>
      </c>
      <c r="BK21">
        <v>1</v>
      </c>
      <c r="BL21">
        <v>1</v>
      </c>
      <c r="BM21">
        <v>1</v>
      </c>
      <c r="BO21">
        <v>2</v>
      </c>
      <c r="BP21">
        <v>1</v>
      </c>
      <c r="BQ21">
        <v>1</v>
      </c>
      <c r="BR21">
        <v>1</v>
      </c>
      <c r="BS21">
        <v>1</v>
      </c>
      <c r="BU21">
        <v>1</v>
      </c>
      <c r="BV21">
        <v>1</v>
      </c>
      <c r="BW21">
        <v>1</v>
      </c>
      <c r="BX21">
        <v>1</v>
      </c>
      <c r="BY21">
        <v>1</v>
      </c>
      <c r="CA21">
        <v>1</v>
      </c>
      <c r="CB21">
        <v>1</v>
      </c>
      <c r="CD21">
        <v>1</v>
      </c>
      <c r="CE21">
        <v>1</v>
      </c>
      <c r="CF21">
        <v>1</v>
      </c>
      <c r="CH21">
        <v>1</v>
      </c>
      <c r="CI21">
        <v>1</v>
      </c>
      <c r="CJ21">
        <v>1</v>
      </c>
      <c r="CK21">
        <v>1</v>
      </c>
      <c r="CL21">
        <v>1</v>
      </c>
      <c r="CN21">
        <v>1</v>
      </c>
      <c r="CO21">
        <v>1</v>
      </c>
      <c r="CP21">
        <v>1</v>
      </c>
      <c r="CQ21">
        <v>1</v>
      </c>
      <c r="CR21">
        <v>1</v>
      </c>
      <c r="CT21">
        <v>1</v>
      </c>
      <c r="CV21">
        <v>4</v>
      </c>
      <c r="CX21">
        <v>1</v>
      </c>
    </row>
    <row r="22" spans="1:102" ht="5.0999999999999996" customHeight="1">
      <c r="A22" s="8"/>
      <c r="B22" s="8"/>
      <c r="C22" s="3"/>
      <c r="D22" s="5"/>
      <c r="E22" s="5"/>
      <c r="F22" s="5"/>
      <c r="G22" s="113"/>
      <c r="H22" s="63"/>
      <c r="I22" s="63"/>
      <c r="J22" s="63"/>
      <c r="K22" s="5"/>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row>
    <row r="23" spans="1:102">
      <c r="A23" s="333" t="s">
        <v>1</v>
      </c>
      <c r="B23" s="71"/>
      <c r="C23" s="3" t="s">
        <v>22</v>
      </c>
      <c r="D23" s="10" t="s">
        <v>143</v>
      </c>
      <c r="E23" s="5" t="s">
        <v>140</v>
      </c>
      <c r="F23" s="5" t="s">
        <v>141</v>
      </c>
      <c r="G23" s="113">
        <v>4</v>
      </c>
      <c r="H23" s="63"/>
      <c r="I23" s="63"/>
      <c r="J23" s="63"/>
      <c r="K23" s="5"/>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I23">
        <v>2</v>
      </c>
      <c r="BJ23">
        <v>1</v>
      </c>
      <c r="BK23">
        <v>1</v>
      </c>
      <c r="BL23">
        <v>1</v>
      </c>
      <c r="BM23">
        <v>1</v>
      </c>
      <c r="BO23">
        <v>2</v>
      </c>
      <c r="BP23">
        <v>2</v>
      </c>
      <c r="BQ23">
        <v>1</v>
      </c>
      <c r="BR23">
        <v>1</v>
      </c>
      <c r="BS23">
        <v>1</v>
      </c>
      <c r="BU23">
        <v>2</v>
      </c>
      <c r="BV23">
        <v>2</v>
      </c>
      <c r="BW23">
        <v>1</v>
      </c>
      <c r="BX23">
        <v>1</v>
      </c>
      <c r="BY23">
        <v>1</v>
      </c>
      <c r="CA23">
        <v>2</v>
      </c>
      <c r="CB23">
        <v>2</v>
      </c>
      <c r="CD23">
        <v>3</v>
      </c>
      <c r="CE23">
        <v>3</v>
      </c>
      <c r="CF23">
        <v>1</v>
      </c>
      <c r="CH23">
        <v>2</v>
      </c>
      <c r="CI23">
        <v>1</v>
      </c>
      <c r="CJ23">
        <v>1</v>
      </c>
      <c r="CK23">
        <v>1</v>
      </c>
      <c r="CL23">
        <v>1</v>
      </c>
      <c r="CN23">
        <v>3</v>
      </c>
      <c r="CO23">
        <v>1</v>
      </c>
      <c r="CP23">
        <v>1</v>
      </c>
      <c r="CQ23">
        <v>1</v>
      </c>
      <c r="CR23">
        <v>1</v>
      </c>
      <c r="CT23">
        <v>4</v>
      </c>
      <c r="CV23">
        <v>1</v>
      </c>
      <c r="CX23">
        <v>4</v>
      </c>
    </row>
    <row r="24" spans="1:102">
      <c r="A24" s="333"/>
      <c r="B24" s="71"/>
      <c r="C24" s="3"/>
      <c r="D24" s="25" t="s">
        <v>144</v>
      </c>
      <c r="E24" s="5" t="s">
        <v>145</v>
      </c>
      <c r="F24" s="5" t="s">
        <v>146</v>
      </c>
      <c r="G24" s="113"/>
      <c r="H24" s="63">
        <v>0.2</v>
      </c>
      <c r="I24" s="63"/>
      <c r="J24" s="63"/>
      <c r="K24" s="5"/>
      <c r="L24" s="5"/>
      <c r="M24" s="5"/>
      <c r="N24" s="5"/>
      <c r="O24" s="5"/>
      <c r="P24" s="5"/>
      <c r="Q24" s="5"/>
      <c r="R24" s="5"/>
      <c r="S24" s="5"/>
      <c r="T24" s="5"/>
      <c r="U24" s="5"/>
      <c r="V24" s="5"/>
      <c r="W24" s="5"/>
      <c r="X24" s="5"/>
      <c r="Y24" s="5">
        <v>1</v>
      </c>
      <c r="Z24" s="5">
        <v>1</v>
      </c>
      <c r="AA24" s="5">
        <v>1</v>
      </c>
      <c r="AB24" s="5">
        <v>1</v>
      </c>
      <c r="AC24" s="5">
        <v>1</v>
      </c>
      <c r="AD24" s="5">
        <v>1</v>
      </c>
      <c r="AE24" s="3">
        <v>1</v>
      </c>
      <c r="AF24" s="3">
        <v>1</v>
      </c>
      <c r="AG24" s="3">
        <v>1</v>
      </c>
      <c r="AH24" s="3">
        <v>1</v>
      </c>
      <c r="AI24" s="3">
        <v>1</v>
      </c>
      <c r="AJ24" s="3">
        <v>1</v>
      </c>
      <c r="AK24" s="3">
        <v>1</v>
      </c>
      <c r="AL24" s="3">
        <v>1</v>
      </c>
      <c r="AM24" s="3">
        <v>1</v>
      </c>
      <c r="AN24" s="3">
        <v>1</v>
      </c>
      <c r="AO24" s="3">
        <v>1</v>
      </c>
      <c r="AP24" s="3">
        <v>1</v>
      </c>
      <c r="AQ24" s="3"/>
      <c r="AR24" s="3"/>
      <c r="AS24" s="3"/>
      <c r="AT24" s="3"/>
      <c r="AU24" s="3"/>
      <c r="AV24" s="3"/>
      <c r="AW24" s="3"/>
      <c r="AX24" s="3"/>
      <c r="AY24" s="3"/>
      <c r="AZ24" s="3"/>
      <c r="BA24" s="3"/>
      <c r="BB24" s="3"/>
      <c r="BC24" s="3"/>
      <c r="BD24" s="3"/>
      <c r="BE24" s="3"/>
      <c r="BF24" s="3"/>
      <c r="BG24" s="3"/>
      <c r="BI24">
        <v>2</v>
      </c>
      <c r="BJ24">
        <v>1</v>
      </c>
      <c r="BK24">
        <v>1</v>
      </c>
      <c r="BL24">
        <v>1</v>
      </c>
      <c r="BM24">
        <v>1</v>
      </c>
      <c r="BO24">
        <v>2</v>
      </c>
      <c r="BP24">
        <v>2</v>
      </c>
      <c r="BQ24">
        <v>1</v>
      </c>
      <c r="BR24">
        <v>1</v>
      </c>
      <c r="BS24">
        <v>1</v>
      </c>
      <c r="BU24">
        <v>2</v>
      </c>
      <c r="BV24">
        <v>2</v>
      </c>
      <c r="BW24">
        <v>1</v>
      </c>
      <c r="BX24">
        <v>1</v>
      </c>
      <c r="BY24">
        <v>1</v>
      </c>
      <c r="CA24">
        <v>2</v>
      </c>
      <c r="CB24">
        <v>2</v>
      </c>
      <c r="CD24">
        <v>3</v>
      </c>
      <c r="CE24">
        <v>3</v>
      </c>
      <c r="CF24">
        <v>1</v>
      </c>
      <c r="CH24">
        <v>1</v>
      </c>
      <c r="CI24">
        <v>1</v>
      </c>
      <c r="CJ24">
        <v>1</v>
      </c>
      <c r="CK24">
        <v>1</v>
      </c>
      <c r="CL24">
        <v>1</v>
      </c>
      <c r="CN24">
        <v>1</v>
      </c>
      <c r="CO24">
        <v>1</v>
      </c>
      <c r="CP24">
        <v>1</v>
      </c>
      <c r="CQ24">
        <v>1</v>
      </c>
      <c r="CR24">
        <v>1</v>
      </c>
      <c r="CT24">
        <v>4</v>
      </c>
      <c r="CV24">
        <v>1</v>
      </c>
      <c r="CX24">
        <v>1</v>
      </c>
    </row>
    <row r="25" spans="1:102">
      <c r="A25" s="333"/>
      <c r="B25" s="71"/>
      <c r="C25" s="3"/>
      <c r="D25" s="25" t="s">
        <v>144</v>
      </c>
      <c r="E25" s="5" t="s">
        <v>145</v>
      </c>
      <c r="F25" s="5" t="s">
        <v>146</v>
      </c>
      <c r="G25" s="113"/>
      <c r="H25" s="63"/>
      <c r="I25" s="63">
        <v>0.3</v>
      </c>
      <c r="J25" s="63"/>
      <c r="K25" s="5"/>
      <c r="L25" s="5">
        <v>1</v>
      </c>
      <c r="M25" s="5"/>
      <c r="N25" s="5"/>
      <c r="O25" s="5"/>
      <c r="P25" s="5"/>
      <c r="Q25" s="5"/>
      <c r="R25" s="5"/>
      <c r="S25" s="5"/>
      <c r="T25" s="5"/>
      <c r="U25" s="5"/>
      <c r="V25" s="5"/>
      <c r="W25" s="5"/>
      <c r="X25" s="5"/>
      <c r="Y25" s="5"/>
      <c r="Z25" s="5"/>
      <c r="AA25" s="5"/>
      <c r="AB25" s="5"/>
      <c r="AC25" s="5"/>
      <c r="AD25" s="5"/>
      <c r="AE25" s="3"/>
      <c r="AF25" s="3"/>
      <c r="AG25" s="3"/>
      <c r="AH25" s="3"/>
      <c r="AI25" s="3"/>
      <c r="AJ25" s="3"/>
      <c r="AK25" s="3"/>
      <c r="AL25" s="3"/>
      <c r="AM25" s="3"/>
      <c r="AN25" s="3"/>
      <c r="AO25" s="3"/>
      <c r="AP25" s="3">
        <v>1</v>
      </c>
      <c r="AQ25" s="3">
        <v>1</v>
      </c>
      <c r="AR25" s="3">
        <v>1</v>
      </c>
      <c r="AS25" s="3">
        <v>1</v>
      </c>
      <c r="AT25" s="3">
        <v>1</v>
      </c>
      <c r="AU25" s="3">
        <v>1</v>
      </c>
      <c r="AV25" s="3">
        <v>1</v>
      </c>
      <c r="AW25" s="3">
        <v>1</v>
      </c>
      <c r="AX25" s="3">
        <v>1</v>
      </c>
      <c r="AY25" s="3">
        <v>1</v>
      </c>
      <c r="AZ25" s="3">
        <v>1</v>
      </c>
      <c r="BA25" s="3">
        <v>1</v>
      </c>
      <c r="BB25" s="3">
        <v>1</v>
      </c>
      <c r="BC25" s="3">
        <v>1</v>
      </c>
      <c r="BD25" s="3">
        <v>1</v>
      </c>
      <c r="BE25" s="3">
        <v>1</v>
      </c>
      <c r="BF25" s="3">
        <v>1</v>
      </c>
      <c r="BG25" s="3">
        <v>1</v>
      </c>
      <c r="BI25">
        <v>2</v>
      </c>
      <c r="BJ25">
        <v>1</v>
      </c>
      <c r="BK25">
        <v>1</v>
      </c>
      <c r="BL25">
        <v>1</v>
      </c>
      <c r="BM25">
        <v>1</v>
      </c>
      <c r="BO25">
        <v>2</v>
      </c>
      <c r="BP25">
        <v>2</v>
      </c>
      <c r="BQ25">
        <v>1</v>
      </c>
      <c r="BR25">
        <v>1</v>
      </c>
      <c r="BS25">
        <v>1</v>
      </c>
      <c r="BU25">
        <v>2</v>
      </c>
      <c r="BV25">
        <v>2</v>
      </c>
      <c r="BW25">
        <v>1</v>
      </c>
      <c r="BX25">
        <v>1</v>
      </c>
      <c r="BY25">
        <v>1</v>
      </c>
      <c r="CA25">
        <v>2</v>
      </c>
      <c r="CB25">
        <v>2</v>
      </c>
      <c r="CD25">
        <v>3</v>
      </c>
      <c r="CE25">
        <v>3</v>
      </c>
      <c r="CF25">
        <v>1</v>
      </c>
      <c r="CH25">
        <v>1</v>
      </c>
      <c r="CI25">
        <v>1</v>
      </c>
      <c r="CJ25">
        <v>1</v>
      </c>
      <c r="CK25">
        <v>1</v>
      </c>
      <c r="CL25">
        <v>1</v>
      </c>
      <c r="CN25">
        <v>1</v>
      </c>
      <c r="CO25">
        <v>1</v>
      </c>
      <c r="CP25">
        <v>1</v>
      </c>
      <c r="CQ25">
        <v>1</v>
      </c>
      <c r="CR25">
        <v>1</v>
      </c>
      <c r="CT25">
        <v>4</v>
      </c>
      <c r="CV25">
        <v>1</v>
      </c>
      <c r="CX25">
        <v>1</v>
      </c>
    </row>
    <row r="26" spans="1:102" ht="5.0999999999999996" customHeight="1">
      <c r="A26" s="8"/>
      <c r="B26" s="8"/>
      <c r="C26" s="3"/>
      <c r="D26" s="5"/>
      <c r="E26" s="5"/>
      <c r="F26" s="5"/>
      <c r="G26" s="113"/>
      <c r="H26" s="63"/>
      <c r="I26" s="63"/>
      <c r="J26" s="63"/>
      <c r="K26" s="5"/>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1:102">
      <c r="A27" s="333" t="s">
        <v>2</v>
      </c>
      <c r="B27" s="71"/>
      <c r="C27" s="3" t="s">
        <v>22</v>
      </c>
      <c r="D27" s="10" t="s">
        <v>24</v>
      </c>
      <c r="E27" s="5" t="s">
        <v>140</v>
      </c>
      <c r="F27" s="10"/>
      <c r="G27" s="113">
        <v>1</v>
      </c>
      <c r="H27" s="63"/>
      <c r="I27" s="63"/>
      <c r="J27" s="63"/>
      <c r="K27" s="5"/>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I27">
        <v>2</v>
      </c>
      <c r="BJ27">
        <v>1</v>
      </c>
      <c r="BK27">
        <v>1</v>
      </c>
      <c r="BL27">
        <v>1</v>
      </c>
      <c r="BM27">
        <v>1</v>
      </c>
      <c r="BO27">
        <v>2</v>
      </c>
      <c r="BP27">
        <v>2</v>
      </c>
      <c r="BQ27">
        <v>1</v>
      </c>
      <c r="BR27">
        <v>1</v>
      </c>
      <c r="BS27">
        <v>1</v>
      </c>
      <c r="BU27">
        <v>2</v>
      </c>
      <c r="BV27">
        <v>2</v>
      </c>
      <c r="BW27">
        <v>1</v>
      </c>
      <c r="BX27">
        <v>1</v>
      </c>
      <c r="BY27">
        <v>1</v>
      </c>
      <c r="CA27">
        <v>2</v>
      </c>
      <c r="CB27">
        <v>2</v>
      </c>
      <c r="CD27">
        <v>3</v>
      </c>
      <c r="CE27">
        <v>3</v>
      </c>
      <c r="CF27">
        <v>1</v>
      </c>
      <c r="CH27">
        <v>2</v>
      </c>
      <c r="CI27">
        <v>1</v>
      </c>
      <c r="CJ27">
        <v>1</v>
      </c>
      <c r="CK27">
        <v>1</v>
      </c>
      <c r="CL27">
        <v>1</v>
      </c>
      <c r="CN27">
        <v>3</v>
      </c>
      <c r="CO27">
        <v>1</v>
      </c>
      <c r="CP27">
        <v>1</v>
      </c>
      <c r="CQ27">
        <v>1</v>
      </c>
      <c r="CR27">
        <v>1</v>
      </c>
      <c r="CT27">
        <v>4</v>
      </c>
      <c r="CV27">
        <v>1</v>
      </c>
      <c r="CX27">
        <v>4</v>
      </c>
    </row>
    <row r="28" spans="1:102">
      <c r="A28" s="333"/>
      <c r="B28" s="71"/>
      <c r="C28" s="3"/>
      <c r="D28" s="25" t="s">
        <v>144</v>
      </c>
      <c r="E28" s="5" t="s">
        <v>145</v>
      </c>
      <c r="F28" s="5" t="s">
        <v>146</v>
      </c>
      <c r="G28" s="113"/>
      <c r="H28" s="63">
        <v>0.2</v>
      </c>
      <c r="I28" s="63"/>
      <c r="J28" s="63"/>
      <c r="K28" s="5"/>
      <c r="L28" s="5"/>
      <c r="M28" s="5"/>
      <c r="N28" s="5"/>
      <c r="O28" s="5"/>
      <c r="P28" s="5"/>
      <c r="Q28" s="5"/>
      <c r="R28" s="5"/>
      <c r="S28" s="5"/>
      <c r="T28" s="5"/>
      <c r="U28" s="5"/>
      <c r="V28" s="5"/>
      <c r="W28" s="5"/>
      <c r="X28" s="5"/>
      <c r="Y28" s="5">
        <v>1</v>
      </c>
      <c r="Z28" s="5">
        <v>1</v>
      </c>
      <c r="AA28" s="5">
        <v>1</v>
      </c>
      <c r="AB28" s="5">
        <v>1</v>
      </c>
      <c r="AC28" s="5">
        <v>1</v>
      </c>
      <c r="AD28" s="5">
        <v>1</v>
      </c>
      <c r="AE28" s="3">
        <v>1</v>
      </c>
      <c r="AF28" s="3">
        <v>1</v>
      </c>
      <c r="AG28" s="3">
        <v>1</v>
      </c>
      <c r="AH28" s="3">
        <v>1</v>
      </c>
      <c r="AI28" s="3">
        <v>1</v>
      </c>
      <c r="AJ28" s="3">
        <v>1</v>
      </c>
      <c r="AK28" s="3">
        <v>1</v>
      </c>
      <c r="AL28" s="3">
        <v>1</v>
      </c>
      <c r="AM28" s="3">
        <v>1</v>
      </c>
      <c r="AN28" s="3">
        <v>1</v>
      </c>
      <c r="AO28" s="3">
        <v>1</v>
      </c>
      <c r="AP28" s="3">
        <v>1</v>
      </c>
      <c r="AQ28" s="3"/>
      <c r="AR28" s="3"/>
      <c r="AS28" s="3"/>
      <c r="AT28" s="3"/>
      <c r="AU28" s="3"/>
      <c r="AV28" s="3"/>
      <c r="AW28" s="3"/>
      <c r="AX28" s="3"/>
      <c r="AY28" s="3"/>
      <c r="AZ28" s="3"/>
      <c r="BA28" s="3"/>
      <c r="BB28" s="3"/>
      <c r="BC28" s="3"/>
      <c r="BD28" s="3"/>
      <c r="BE28" s="3"/>
      <c r="BF28" s="3"/>
      <c r="BG28" s="3"/>
      <c r="BI28">
        <v>2</v>
      </c>
      <c r="BJ28">
        <v>1</v>
      </c>
      <c r="BK28">
        <v>1</v>
      </c>
      <c r="BL28">
        <v>1</v>
      </c>
      <c r="BM28">
        <v>1</v>
      </c>
      <c r="BO28">
        <v>2</v>
      </c>
      <c r="BP28">
        <v>2</v>
      </c>
      <c r="BQ28">
        <v>1</v>
      </c>
      <c r="BR28">
        <v>1</v>
      </c>
      <c r="BS28">
        <v>1</v>
      </c>
      <c r="BU28">
        <v>2</v>
      </c>
      <c r="BV28">
        <v>2</v>
      </c>
      <c r="BW28">
        <v>1</v>
      </c>
      <c r="BX28">
        <v>1</v>
      </c>
      <c r="BY28">
        <v>1</v>
      </c>
      <c r="CA28">
        <v>2</v>
      </c>
      <c r="CB28">
        <v>2</v>
      </c>
      <c r="CD28">
        <v>3</v>
      </c>
      <c r="CE28">
        <v>3</v>
      </c>
      <c r="CF28">
        <v>1</v>
      </c>
      <c r="CH28">
        <v>1</v>
      </c>
      <c r="CI28">
        <v>1</v>
      </c>
      <c r="CJ28">
        <v>1</v>
      </c>
      <c r="CK28">
        <v>1</v>
      </c>
      <c r="CL28">
        <v>1</v>
      </c>
      <c r="CN28">
        <v>1</v>
      </c>
      <c r="CO28">
        <v>1</v>
      </c>
      <c r="CP28">
        <v>1</v>
      </c>
      <c r="CQ28">
        <v>1</v>
      </c>
      <c r="CR28">
        <v>1</v>
      </c>
      <c r="CT28">
        <v>4</v>
      </c>
      <c r="CV28">
        <v>1</v>
      </c>
      <c r="CX28">
        <v>1</v>
      </c>
    </row>
    <row r="29" spans="1:102">
      <c r="A29" s="333"/>
      <c r="B29" s="71"/>
      <c r="C29" s="3"/>
      <c r="D29" s="25" t="s">
        <v>144</v>
      </c>
      <c r="E29" s="5" t="s">
        <v>145</v>
      </c>
      <c r="F29" s="5" t="s">
        <v>146</v>
      </c>
      <c r="G29" s="113"/>
      <c r="H29" s="63"/>
      <c r="I29" s="63">
        <v>0.3</v>
      </c>
      <c r="J29" s="63"/>
      <c r="K29" s="5"/>
      <c r="L29" s="5">
        <v>1</v>
      </c>
      <c r="M29" s="5"/>
      <c r="N29" s="5"/>
      <c r="O29" s="5"/>
      <c r="P29" s="5"/>
      <c r="Q29" s="5"/>
      <c r="R29" s="5"/>
      <c r="S29" s="5"/>
      <c r="T29" s="5"/>
      <c r="U29" s="5"/>
      <c r="V29" s="5"/>
      <c r="W29" s="5"/>
      <c r="X29" s="5"/>
      <c r="Y29" s="5"/>
      <c r="Z29" s="5"/>
      <c r="AA29" s="5"/>
      <c r="AB29" s="5"/>
      <c r="AC29" s="5"/>
      <c r="AD29" s="5"/>
      <c r="AE29" s="3"/>
      <c r="AF29" s="3"/>
      <c r="AG29" s="3"/>
      <c r="AH29" s="3"/>
      <c r="AI29" s="3"/>
      <c r="AJ29" s="3"/>
      <c r="AK29" s="3"/>
      <c r="AL29" s="3"/>
      <c r="AM29" s="3"/>
      <c r="AN29" s="3"/>
      <c r="AO29" s="3"/>
      <c r="AP29" s="3">
        <v>1</v>
      </c>
      <c r="AQ29" s="3">
        <v>1</v>
      </c>
      <c r="AR29" s="3">
        <v>1</v>
      </c>
      <c r="AS29" s="3">
        <v>1</v>
      </c>
      <c r="AT29" s="3">
        <v>1</v>
      </c>
      <c r="AU29" s="3">
        <v>1</v>
      </c>
      <c r="AV29" s="3">
        <v>1</v>
      </c>
      <c r="AW29" s="3">
        <v>1</v>
      </c>
      <c r="AX29" s="3">
        <v>1</v>
      </c>
      <c r="AY29" s="3">
        <v>1</v>
      </c>
      <c r="AZ29" s="3">
        <v>1</v>
      </c>
      <c r="BA29" s="3">
        <v>1</v>
      </c>
      <c r="BB29" s="3">
        <v>1</v>
      </c>
      <c r="BC29" s="3">
        <v>1</v>
      </c>
      <c r="BD29" s="3">
        <v>1</v>
      </c>
      <c r="BE29" s="3">
        <v>1</v>
      </c>
      <c r="BF29" s="3">
        <v>1</v>
      </c>
      <c r="BG29" s="3">
        <v>1</v>
      </c>
      <c r="BI29">
        <v>2</v>
      </c>
      <c r="BJ29">
        <v>1</v>
      </c>
      <c r="BK29">
        <v>1</v>
      </c>
      <c r="BL29">
        <v>1</v>
      </c>
      <c r="BM29">
        <v>1</v>
      </c>
      <c r="BO29">
        <v>2</v>
      </c>
      <c r="BP29">
        <v>2</v>
      </c>
      <c r="BQ29">
        <v>1</v>
      </c>
      <c r="BR29">
        <v>1</v>
      </c>
      <c r="BS29">
        <v>1</v>
      </c>
      <c r="BU29">
        <v>2</v>
      </c>
      <c r="BV29">
        <v>2</v>
      </c>
      <c r="BW29">
        <v>1</v>
      </c>
      <c r="BX29">
        <v>1</v>
      </c>
      <c r="BY29">
        <v>1</v>
      </c>
      <c r="CA29">
        <v>2</v>
      </c>
      <c r="CB29">
        <v>2</v>
      </c>
      <c r="CD29">
        <v>3</v>
      </c>
      <c r="CE29">
        <v>3</v>
      </c>
      <c r="CF29">
        <v>1</v>
      </c>
      <c r="CH29">
        <v>1</v>
      </c>
      <c r="CI29">
        <v>1</v>
      </c>
      <c r="CJ29">
        <v>1</v>
      </c>
      <c r="CK29">
        <v>1</v>
      </c>
      <c r="CL29">
        <v>1</v>
      </c>
      <c r="CN29">
        <v>1</v>
      </c>
      <c r="CO29">
        <v>1</v>
      </c>
      <c r="CP29">
        <v>1</v>
      </c>
      <c r="CQ29">
        <v>1</v>
      </c>
      <c r="CR29">
        <v>1</v>
      </c>
      <c r="CT29">
        <v>4</v>
      </c>
      <c r="CV29">
        <v>1</v>
      </c>
      <c r="CX29">
        <v>1</v>
      </c>
    </row>
    <row r="30" spans="1:102" ht="5.0999999999999996" customHeight="1">
      <c r="A30" s="8"/>
      <c r="B30" s="8"/>
      <c r="C30" s="3"/>
      <c r="D30" s="3"/>
      <c r="E30" s="5"/>
      <c r="F30" s="3"/>
      <c r="G30" s="113"/>
      <c r="H30" s="63"/>
      <c r="I30" s="63"/>
      <c r="J30" s="6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row>
    <row r="31" spans="1:102">
      <c r="A31" s="333" t="s">
        <v>5</v>
      </c>
      <c r="B31" s="71"/>
      <c r="C31" s="3" t="s">
        <v>22</v>
      </c>
      <c r="D31" s="10" t="s">
        <v>24</v>
      </c>
      <c r="E31" s="5" t="s">
        <v>140</v>
      </c>
      <c r="F31" s="10"/>
      <c r="G31" s="113">
        <v>1</v>
      </c>
      <c r="H31" s="63"/>
      <c r="I31" s="63"/>
      <c r="J31" s="63"/>
      <c r="K31" s="3"/>
      <c r="L31" s="24">
        <v>0</v>
      </c>
      <c r="M31" s="24">
        <v>0</v>
      </c>
      <c r="N31" s="24">
        <v>0</v>
      </c>
      <c r="O31" s="24">
        <v>0</v>
      </c>
      <c r="P31" s="24">
        <v>0</v>
      </c>
      <c r="Q31" s="24">
        <v>0</v>
      </c>
      <c r="R31" s="24">
        <v>0</v>
      </c>
      <c r="S31" s="24">
        <v>0</v>
      </c>
      <c r="T31" s="24">
        <v>0</v>
      </c>
      <c r="U31" s="24">
        <v>0</v>
      </c>
      <c r="V31" s="24">
        <v>0</v>
      </c>
      <c r="W31" s="24">
        <v>0</v>
      </c>
      <c r="X31" s="24">
        <v>0</v>
      </c>
      <c r="Y31" s="24">
        <v>0</v>
      </c>
      <c r="Z31" s="24">
        <v>0</v>
      </c>
      <c r="AA31" s="24">
        <v>0</v>
      </c>
      <c r="AB31" s="24">
        <v>0</v>
      </c>
      <c r="AC31" s="24">
        <v>0</v>
      </c>
      <c r="AD31" s="24"/>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I31">
        <v>2</v>
      </c>
      <c r="BJ31">
        <v>1</v>
      </c>
      <c r="BK31">
        <v>1</v>
      </c>
      <c r="BL31">
        <v>1</v>
      </c>
      <c r="BM31">
        <v>1</v>
      </c>
      <c r="BO31">
        <v>2</v>
      </c>
      <c r="BP31">
        <v>2</v>
      </c>
      <c r="BQ31">
        <v>1</v>
      </c>
      <c r="BR31">
        <v>1</v>
      </c>
      <c r="BS31">
        <v>1</v>
      </c>
      <c r="BU31">
        <v>2</v>
      </c>
      <c r="BV31">
        <v>2</v>
      </c>
      <c r="BW31">
        <v>1</v>
      </c>
      <c r="BX31">
        <v>1</v>
      </c>
      <c r="BY31">
        <v>1</v>
      </c>
      <c r="CA31">
        <v>1</v>
      </c>
      <c r="CB31">
        <v>1</v>
      </c>
      <c r="CD31">
        <v>2</v>
      </c>
      <c r="CE31">
        <v>2</v>
      </c>
      <c r="CF31">
        <v>3</v>
      </c>
      <c r="CH31">
        <v>2</v>
      </c>
      <c r="CI31">
        <v>1</v>
      </c>
      <c r="CJ31">
        <v>1</v>
      </c>
      <c r="CK31">
        <v>1</v>
      </c>
      <c r="CL31">
        <v>1</v>
      </c>
      <c r="CN31">
        <v>3</v>
      </c>
      <c r="CO31">
        <v>1</v>
      </c>
      <c r="CP31">
        <v>1</v>
      </c>
      <c r="CQ31">
        <v>1</v>
      </c>
      <c r="CR31">
        <v>1</v>
      </c>
      <c r="CT31">
        <v>4</v>
      </c>
      <c r="CV31">
        <v>4</v>
      </c>
      <c r="CX31">
        <v>1</v>
      </c>
    </row>
    <row r="32" spans="1:102">
      <c r="A32" s="333"/>
      <c r="B32" s="71"/>
      <c r="C32" s="3"/>
      <c r="D32" s="25" t="s">
        <v>144</v>
      </c>
      <c r="E32" s="5" t="s">
        <v>145</v>
      </c>
      <c r="F32" s="5" t="s">
        <v>146</v>
      </c>
      <c r="G32" s="113"/>
      <c r="H32" s="63">
        <v>0.6</v>
      </c>
      <c r="I32" s="63"/>
      <c r="J32" s="63"/>
      <c r="K32" s="3"/>
      <c r="L32" s="5"/>
      <c r="M32" s="5"/>
      <c r="N32" s="5"/>
      <c r="O32" s="5"/>
      <c r="P32" s="5"/>
      <c r="Q32" s="5"/>
      <c r="R32" s="5"/>
      <c r="S32" s="5"/>
      <c r="T32" s="5"/>
      <c r="U32" s="5"/>
      <c r="V32" s="5"/>
      <c r="W32" s="5"/>
      <c r="X32" s="5"/>
      <c r="Y32" s="5">
        <v>1</v>
      </c>
      <c r="Z32" s="5">
        <v>1</v>
      </c>
      <c r="AA32" s="5">
        <v>1</v>
      </c>
      <c r="AB32" s="5">
        <v>1</v>
      </c>
      <c r="AC32" s="5">
        <v>1</v>
      </c>
      <c r="AD32" s="5">
        <v>1</v>
      </c>
      <c r="AE32" s="3">
        <v>1</v>
      </c>
      <c r="AF32" s="3">
        <v>1</v>
      </c>
      <c r="AG32" s="3">
        <v>1</v>
      </c>
      <c r="AH32" s="3">
        <v>1</v>
      </c>
      <c r="AI32" s="3">
        <v>1</v>
      </c>
      <c r="AJ32" s="3">
        <v>1</v>
      </c>
      <c r="AK32" s="3">
        <v>1</v>
      </c>
      <c r="AL32" s="3">
        <v>1</v>
      </c>
      <c r="AM32" s="3">
        <v>1</v>
      </c>
      <c r="AN32" s="3">
        <v>1</v>
      </c>
      <c r="AO32" s="3">
        <v>1</v>
      </c>
      <c r="AP32" s="3">
        <v>1</v>
      </c>
      <c r="AQ32" s="3"/>
      <c r="AR32" s="3"/>
      <c r="AS32" s="3"/>
      <c r="AT32" s="3"/>
      <c r="AU32" s="3"/>
      <c r="AV32" s="3"/>
      <c r="AW32" s="3"/>
      <c r="AX32" s="3"/>
      <c r="AY32" s="3"/>
      <c r="AZ32" s="3"/>
      <c r="BA32" s="3"/>
      <c r="BB32" s="3"/>
      <c r="BC32" s="3"/>
      <c r="BD32" s="3"/>
      <c r="BE32" s="3"/>
      <c r="BF32" s="3"/>
      <c r="BG32" s="3"/>
      <c r="BI32">
        <v>2</v>
      </c>
      <c r="BJ32">
        <v>1</v>
      </c>
      <c r="BK32">
        <v>1</v>
      </c>
      <c r="BL32">
        <v>1</v>
      </c>
      <c r="BM32">
        <v>1</v>
      </c>
      <c r="BO32">
        <v>2</v>
      </c>
      <c r="BP32">
        <v>2</v>
      </c>
      <c r="BQ32">
        <v>1</v>
      </c>
      <c r="BR32">
        <v>1</v>
      </c>
      <c r="BS32">
        <v>1</v>
      </c>
      <c r="BU32">
        <v>2</v>
      </c>
      <c r="BV32">
        <v>2</v>
      </c>
      <c r="BW32">
        <v>1</v>
      </c>
      <c r="BX32">
        <v>1</v>
      </c>
      <c r="BY32">
        <v>1</v>
      </c>
      <c r="CA32">
        <v>1</v>
      </c>
      <c r="CB32">
        <v>1</v>
      </c>
      <c r="CD32">
        <v>2</v>
      </c>
      <c r="CE32">
        <v>2</v>
      </c>
      <c r="CF32">
        <v>3</v>
      </c>
      <c r="CH32">
        <v>1</v>
      </c>
      <c r="CI32">
        <v>1</v>
      </c>
      <c r="CJ32">
        <v>1</v>
      </c>
      <c r="CK32">
        <v>1</v>
      </c>
      <c r="CL32">
        <v>1</v>
      </c>
      <c r="CN32">
        <v>1</v>
      </c>
      <c r="CO32">
        <v>1</v>
      </c>
      <c r="CP32">
        <v>1</v>
      </c>
      <c r="CQ32">
        <v>1</v>
      </c>
      <c r="CR32">
        <v>1</v>
      </c>
      <c r="CT32">
        <v>4</v>
      </c>
      <c r="CV32">
        <v>4</v>
      </c>
      <c r="CX32">
        <v>1</v>
      </c>
    </row>
    <row r="33" spans="1:102">
      <c r="A33" s="333"/>
      <c r="B33" s="71"/>
      <c r="C33" s="3"/>
      <c r="D33" s="25" t="s">
        <v>144</v>
      </c>
      <c r="E33" s="5" t="s">
        <v>145</v>
      </c>
      <c r="F33" s="5" t="s">
        <v>146</v>
      </c>
      <c r="G33" s="113"/>
      <c r="H33" s="63"/>
      <c r="I33" s="63">
        <v>0.4</v>
      </c>
      <c r="J33" s="63"/>
      <c r="K33" s="3"/>
      <c r="L33" s="5">
        <v>1</v>
      </c>
      <c r="M33" s="5"/>
      <c r="N33" s="5"/>
      <c r="O33" s="5"/>
      <c r="P33" s="5"/>
      <c r="Q33" s="5"/>
      <c r="R33" s="5"/>
      <c r="S33" s="5"/>
      <c r="T33" s="5"/>
      <c r="U33" s="5"/>
      <c r="V33" s="5"/>
      <c r="W33" s="5"/>
      <c r="X33" s="5"/>
      <c r="Y33" s="5"/>
      <c r="Z33" s="5"/>
      <c r="AA33" s="5"/>
      <c r="AB33" s="5"/>
      <c r="AC33" s="5"/>
      <c r="AD33" s="5"/>
      <c r="AE33" s="3"/>
      <c r="AF33" s="3"/>
      <c r="AG33" s="3"/>
      <c r="AH33" s="3"/>
      <c r="AI33" s="3"/>
      <c r="AJ33" s="3"/>
      <c r="AK33" s="3"/>
      <c r="AL33" s="3"/>
      <c r="AM33" s="3"/>
      <c r="AN33" s="3"/>
      <c r="AO33" s="3"/>
      <c r="AP33" s="3">
        <v>1</v>
      </c>
      <c r="AQ33" s="3">
        <v>1</v>
      </c>
      <c r="AR33" s="3">
        <v>1</v>
      </c>
      <c r="AS33" s="3">
        <v>1</v>
      </c>
      <c r="AT33" s="3">
        <v>1</v>
      </c>
      <c r="AU33" s="3">
        <v>1</v>
      </c>
      <c r="AV33" s="3">
        <v>1</v>
      </c>
      <c r="AW33" s="3">
        <v>1</v>
      </c>
      <c r="AX33" s="3">
        <v>1</v>
      </c>
      <c r="AY33" s="3">
        <v>1</v>
      </c>
      <c r="AZ33" s="3">
        <v>1</v>
      </c>
      <c r="BA33" s="3">
        <v>1</v>
      </c>
      <c r="BB33" s="3">
        <v>1</v>
      </c>
      <c r="BC33" s="3">
        <v>1</v>
      </c>
      <c r="BD33" s="3">
        <v>1</v>
      </c>
      <c r="BE33" s="3">
        <v>1</v>
      </c>
      <c r="BF33" s="3">
        <v>1</v>
      </c>
      <c r="BG33" s="3">
        <v>1</v>
      </c>
      <c r="BI33">
        <v>2</v>
      </c>
      <c r="BJ33">
        <v>1</v>
      </c>
      <c r="BK33">
        <v>1</v>
      </c>
      <c r="BL33">
        <v>1</v>
      </c>
      <c r="BM33">
        <v>1</v>
      </c>
      <c r="BO33">
        <v>2</v>
      </c>
      <c r="BP33">
        <v>2</v>
      </c>
      <c r="BQ33">
        <v>1</v>
      </c>
      <c r="BR33">
        <v>1</v>
      </c>
      <c r="BS33">
        <v>1</v>
      </c>
      <c r="BU33">
        <v>2</v>
      </c>
      <c r="BV33">
        <v>2</v>
      </c>
      <c r="BW33">
        <v>1</v>
      </c>
      <c r="BX33">
        <v>1</v>
      </c>
      <c r="BY33">
        <v>1</v>
      </c>
      <c r="CA33">
        <v>1</v>
      </c>
      <c r="CB33">
        <v>1</v>
      </c>
      <c r="CD33">
        <v>2</v>
      </c>
      <c r="CE33">
        <v>2</v>
      </c>
      <c r="CF33">
        <v>3</v>
      </c>
      <c r="CH33">
        <v>1</v>
      </c>
      <c r="CI33">
        <v>1</v>
      </c>
      <c r="CJ33">
        <v>1</v>
      </c>
      <c r="CK33">
        <v>1</v>
      </c>
      <c r="CL33">
        <v>1</v>
      </c>
      <c r="CN33">
        <v>1</v>
      </c>
      <c r="CO33">
        <v>1</v>
      </c>
      <c r="CP33">
        <v>1</v>
      </c>
      <c r="CQ33">
        <v>1</v>
      </c>
      <c r="CR33">
        <v>1</v>
      </c>
      <c r="CT33">
        <v>4</v>
      </c>
      <c r="CV33">
        <v>4</v>
      </c>
      <c r="CX33">
        <v>1</v>
      </c>
    </row>
    <row r="34" spans="1:102">
      <c r="A34" s="1"/>
      <c r="B34" s="1"/>
      <c r="C34" s="1"/>
      <c r="D34" s="1"/>
      <c r="E34" s="205"/>
      <c r="F34" s="1"/>
      <c r="G34" s="116"/>
      <c r="H34" s="117"/>
      <c r="I34" s="117"/>
      <c r="J34" s="117"/>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1:102">
      <c r="A35" s="1"/>
      <c r="B35" s="1"/>
      <c r="C35" s="1"/>
      <c r="D35" s="1"/>
      <c r="E35" s="205"/>
      <c r="F35" s="1"/>
      <c r="G35" s="116"/>
      <c r="H35" s="117"/>
      <c r="I35" s="117"/>
      <c r="J35" s="117"/>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row r="36" spans="1:102">
      <c r="A36" s="115" t="s">
        <v>107</v>
      </c>
      <c r="B36" s="1"/>
      <c r="C36" s="1"/>
      <c r="D36" s="1"/>
      <c r="E36" s="205"/>
      <c r="F36" s="1"/>
      <c r="G36" s="116"/>
      <c r="H36" s="117"/>
      <c r="I36" s="117"/>
      <c r="J36" s="117"/>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row>
    <row r="37" spans="1:102">
      <c r="A37" s="333" t="s">
        <v>1</v>
      </c>
      <c r="B37" s="71"/>
      <c r="C37" s="3" t="s">
        <v>22</v>
      </c>
      <c r="D37" s="25" t="s">
        <v>14</v>
      </c>
      <c r="E37" s="5" t="s">
        <v>147</v>
      </c>
      <c r="F37" s="5" t="s">
        <v>146</v>
      </c>
      <c r="G37" s="113"/>
      <c r="H37" s="63">
        <v>0.2</v>
      </c>
      <c r="I37" s="63"/>
      <c r="J37" s="63"/>
      <c r="K37" s="5"/>
      <c r="L37" s="24">
        <v>1</v>
      </c>
      <c r="M37" s="24">
        <v>1</v>
      </c>
      <c r="N37" s="24">
        <v>1</v>
      </c>
      <c r="O37" s="24">
        <v>1</v>
      </c>
      <c r="P37" s="24">
        <v>1</v>
      </c>
      <c r="Q37" s="24">
        <v>1</v>
      </c>
      <c r="R37" s="24">
        <v>1</v>
      </c>
      <c r="S37" s="24">
        <v>1</v>
      </c>
      <c r="T37" s="24">
        <v>1</v>
      </c>
      <c r="U37" s="24">
        <v>1</v>
      </c>
      <c r="V37" s="24">
        <v>1</v>
      </c>
      <c r="W37" s="24">
        <v>1</v>
      </c>
      <c r="X37" s="24">
        <v>1</v>
      </c>
      <c r="Y37" s="24">
        <v>1</v>
      </c>
      <c r="Z37" s="24">
        <v>1</v>
      </c>
      <c r="AA37" s="24">
        <v>1</v>
      </c>
      <c r="AB37" s="24">
        <v>1</v>
      </c>
      <c r="AC37" s="24"/>
      <c r="AD37" s="24"/>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I37">
        <v>2</v>
      </c>
      <c r="BJ37">
        <v>1</v>
      </c>
      <c r="BK37">
        <v>1</v>
      </c>
      <c r="BL37">
        <v>1</v>
      </c>
      <c r="BM37">
        <v>1</v>
      </c>
      <c r="BO37">
        <v>2</v>
      </c>
      <c r="BP37">
        <v>2</v>
      </c>
      <c r="BQ37">
        <v>1</v>
      </c>
      <c r="BR37">
        <v>1</v>
      </c>
      <c r="BS37">
        <v>1</v>
      </c>
      <c r="BU37">
        <v>2</v>
      </c>
      <c r="BV37">
        <v>2</v>
      </c>
      <c r="BW37">
        <v>1</v>
      </c>
      <c r="BX37">
        <v>1</v>
      </c>
      <c r="BY37">
        <v>1</v>
      </c>
      <c r="CA37">
        <v>2</v>
      </c>
      <c r="CB37">
        <v>2</v>
      </c>
      <c r="CD37">
        <v>3</v>
      </c>
      <c r="CE37">
        <v>3</v>
      </c>
      <c r="CF37">
        <v>1</v>
      </c>
      <c r="CH37">
        <v>1</v>
      </c>
      <c r="CI37">
        <v>1</v>
      </c>
      <c r="CJ37">
        <v>1</v>
      </c>
      <c r="CK37">
        <v>1</v>
      </c>
      <c r="CL37">
        <v>1</v>
      </c>
      <c r="CN37">
        <v>1</v>
      </c>
      <c r="CO37">
        <v>1</v>
      </c>
      <c r="CP37">
        <v>1</v>
      </c>
      <c r="CQ37">
        <v>1</v>
      </c>
      <c r="CR37">
        <v>1</v>
      </c>
      <c r="CS37" s="72"/>
      <c r="CT37">
        <v>4</v>
      </c>
      <c r="CV37">
        <v>1</v>
      </c>
      <c r="CX37">
        <v>1</v>
      </c>
    </row>
    <row r="38" spans="1:102">
      <c r="A38" s="333"/>
      <c r="B38" s="71"/>
      <c r="C38" s="3"/>
      <c r="D38" s="25" t="s">
        <v>14</v>
      </c>
      <c r="E38" s="5" t="s">
        <v>147</v>
      </c>
      <c r="F38" s="5" t="s">
        <v>146</v>
      </c>
      <c r="G38" s="113"/>
      <c r="H38" s="63"/>
      <c r="I38" s="63">
        <v>0.2</v>
      </c>
      <c r="J38" s="63"/>
      <c r="K38" s="5"/>
      <c r="L38" s="5"/>
      <c r="M38" s="5"/>
      <c r="N38" s="5"/>
      <c r="O38" s="5"/>
      <c r="P38" s="5"/>
      <c r="Q38" s="5"/>
      <c r="R38" s="5"/>
      <c r="S38" s="5"/>
      <c r="T38" s="5"/>
      <c r="U38" s="5"/>
      <c r="V38" s="5"/>
      <c r="W38" s="5"/>
      <c r="X38" s="5"/>
      <c r="Y38" s="5">
        <v>1</v>
      </c>
      <c r="Z38" s="5">
        <v>1</v>
      </c>
      <c r="AA38" s="5">
        <v>1</v>
      </c>
      <c r="AB38" s="5">
        <v>1</v>
      </c>
      <c r="AC38" s="5">
        <v>1</v>
      </c>
      <c r="AD38" s="5">
        <v>1</v>
      </c>
      <c r="AE38" s="3">
        <v>1</v>
      </c>
      <c r="AF38" s="3">
        <v>1</v>
      </c>
      <c r="AG38" s="3">
        <v>1</v>
      </c>
      <c r="AH38" s="3">
        <v>1</v>
      </c>
      <c r="AI38" s="3">
        <v>1</v>
      </c>
      <c r="AJ38" s="3">
        <v>1</v>
      </c>
      <c r="AK38" s="3">
        <v>1</v>
      </c>
      <c r="AL38" s="3">
        <v>1</v>
      </c>
      <c r="AM38" s="3">
        <v>1</v>
      </c>
      <c r="AN38" s="3">
        <v>1</v>
      </c>
      <c r="AO38" s="3">
        <v>1</v>
      </c>
      <c r="AP38" s="3">
        <v>1</v>
      </c>
      <c r="AQ38" s="3"/>
      <c r="AR38" s="3"/>
      <c r="AS38" s="3"/>
      <c r="AT38" s="3"/>
      <c r="AU38" s="3"/>
      <c r="AV38" s="3"/>
      <c r="AW38" s="3"/>
      <c r="AX38" s="3"/>
      <c r="AY38" s="3"/>
      <c r="AZ38" s="3"/>
      <c r="BA38" s="3"/>
      <c r="BB38" s="3"/>
      <c r="BC38" s="3"/>
      <c r="BD38" s="3"/>
      <c r="BE38" s="3"/>
      <c r="BF38" s="3"/>
      <c r="BG38" s="3"/>
      <c r="BI38">
        <v>2</v>
      </c>
      <c r="BJ38">
        <v>1</v>
      </c>
      <c r="BK38">
        <v>1</v>
      </c>
      <c r="BL38">
        <v>1</v>
      </c>
      <c r="BM38">
        <v>1</v>
      </c>
      <c r="BO38">
        <v>2</v>
      </c>
      <c r="BP38">
        <v>2</v>
      </c>
      <c r="BQ38">
        <v>1</v>
      </c>
      <c r="BR38">
        <v>1</v>
      </c>
      <c r="BS38">
        <v>1</v>
      </c>
      <c r="BU38">
        <v>2</v>
      </c>
      <c r="BV38">
        <v>2</v>
      </c>
      <c r="BW38">
        <v>1</v>
      </c>
      <c r="BX38">
        <v>1</v>
      </c>
      <c r="BY38">
        <v>1</v>
      </c>
      <c r="CA38">
        <v>2</v>
      </c>
      <c r="CB38">
        <v>2</v>
      </c>
      <c r="CD38">
        <v>3</v>
      </c>
      <c r="CE38">
        <v>3</v>
      </c>
      <c r="CF38">
        <v>1</v>
      </c>
      <c r="CH38">
        <v>1</v>
      </c>
      <c r="CI38">
        <v>1</v>
      </c>
      <c r="CJ38">
        <v>1</v>
      </c>
      <c r="CK38">
        <v>1</v>
      </c>
      <c r="CL38">
        <v>1</v>
      </c>
      <c r="CN38">
        <v>1</v>
      </c>
      <c r="CO38">
        <v>1</v>
      </c>
      <c r="CP38">
        <v>1</v>
      </c>
      <c r="CQ38">
        <v>1</v>
      </c>
      <c r="CR38">
        <v>1</v>
      </c>
      <c r="CS38" s="72"/>
      <c r="CT38">
        <v>4</v>
      </c>
      <c r="CV38">
        <v>1</v>
      </c>
      <c r="CX38">
        <v>1</v>
      </c>
    </row>
    <row r="39" spans="1:102">
      <c r="A39" s="333"/>
      <c r="B39" s="71"/>
      <c r="C39" s="3"/>
      <c r="D39" s="25" t="s">
        <v>14</v>
      </c>
      <c r="E39" s="5" t="s">
        <v>147</v>
      </c>
      <c r="F39" s="5" t="s">
        <v>146</v>
      </c>
      <c r="G39" s="113"/>
      <c r="H39" s="63"/>
      <c r="I39" s="63"/>
      <c r="J39" s="63">
        <v>0.3</v>
      </c>
      <c r="K39" s="5"/>
      <c r="L39" s="5">
        <v>1</v>
      </c>
      <c r="M39" s="5"/>
      <c r="N39" s="5"/>
      <c r="O39" s="5"/>
      <c r="P39" s="5"/>
      <c r="Q39" s="5"/>
      <c r="R39" s="5"/>
      <c r="S39" s="5"/>
      <c r="T39" s="5"/>
      <c r="U39" s="5"/>
      <c r="V39" s="5"/>
      <c r="W39" s="5"/>
      <c r="X39" s="5"/>
      <c r="Y39" s="5"/>
      <c r="Z39" s="5"/>
      <c r="AA39" s="5"/>
      <c r="AB39" s="5"/>
      <c r="AC39" s="5"/>
      <c r="AD39" s="5"/>
      <c r="AE39" s="3"/>
      <c r="AF39" s="3"/>
      <c r="AG39" s="3"/>
      <c r="AH39" s="3"/>
      <c r="AI39" s="3"/>
      <c r="AJ39" s="3"/>
      <c r="AK39" s="3"/>
      <c r="AL39" s="3"/>
      <c r="AM39" s="3"/>
      <c r="AN39" s="3"/>
      <c r="AO39" s="3"/>
      <c r="AP39" s="3">
        <v>1</v>
      </c>
      <c r="AQ39" s="3">
        <v>1</v>
      </c>
      <c r="AR39" s="3">
        <v>1</v>
      </c>
      <c r="AS39" s="3">
        <v>1</v>
      </c>
      <c r="AT39" s="3">
        <v>1</v>
      </c>
      <c r="AU39" s="3">
        <v>1</v>
      </c>
      <c r="AV39" s="3">
        <v>1</v>
      </c>
      <c r="AW39" s="3">
        <v>1</v>
      </c>
      <c r="AX39" s="3">
        <v>1</v>
      </c>
      <c r="AY39" s="3">
        <v>1</v>
      </c>
      <c r="AZ39" s="3">
        <v>1</v>
      </c>
      <c r="BA39" s="3">
        <v>1</v>
      </c>
      <c r="BB39" s="3">
        <v>1</v>
      </c>
      <c r="BC39" s="3">
        <v>1</v>
      </c>
      <c r="BD39" s="3">
        <v>1</v>
      </c>
      <c r="BE39" s="3">
        <v>1</v>
      </c>
      <c r="BF39" s="3">
        <v>1</v>
      </c>
      <c r="BG39" s="3">
        <v>1</v>
      </c>
      <c r="BI39">
        <v>2</v>
      </c>
      <c r="BJ39">
        <v>1</v>
      </c>
      <c r="BK39">
        <v>1</v>
      </c>
      <c r="BL39">
        <v>1</v>
      </c>
      <c r="BM39">
        <v>1</v>
      </c>
      <c r="BO39">
        <v>2</v>
      </c>
      <c r="BP39">
        <v>2</v>
      </c>
      <c r="BQ39">
        <v>1</v>
      </c>
      <c r="BR39">
        <v>1</v>
      </c>
      <c r="BS39">
        <v>1</v>
      </c>
      <c r="BU39">
        <v>2</v>
      </c>
      <c r="BV39">
        <v>2</v>
      </c>
      <c r="BW39">
        <v>1</v>
      </c>
      <c r="BX39">
        <v>1</v>
      </c>
      <c r="BY39">
        <v>1</v>
      </c>
      <c r="CA39">
        <v>2</v>
      </c>
      <c r="CB39">
        <v>2</v>
      </c>
      <c r="CD39">
        <v>3</v>
      </c>
      <c r="CE39">
        <v>3</v>
      </c>
      <c r="CF39">
        <v>1</v>
      </c>
      <c r="CH39">
        <v>1</v>
      </c>
      <c r="CI39">
        <v>1</v>
      </c>
      <c r="CJ39">
        <v>1</v>
      </c>
      <c r="CK39">
        <v>1</v>
      </c>
      <c r="CL39">
        <v>1</v>
      </c>
      <c r="CN39">
        <v>1</v>
      </c>
      <c r="CO39">
        <v>1</v>
      </c>
      <c r="CP39">
        <v>1</v>
      </c>
      <c r="CQ39">
        <v>1</v>
      </c>
      <c r="CR39">
        <v>1</v>
      </c>
      <c r="CS39" s="72"/>
      <c r="CT39">
        <v>4</v>
      </c>
      <c r="CV39">
        <v>1</v>
      </c>
      <c r="CX39">
        <v>1</v>
      </c>
    </row>
    <row r="40" spans="1:102" ht="5.0999999999999996" customHeight="1">
      <c r="A40" s="8"/>
      <c r="B40" s="8"/>
      <c r="C40" s="3"/>
      <c r="D40" s="25"/>
      <c r="E40" s="5"/>
      <c r="F40" s="25"/>
      <c r="G40" s="113"/>
      <c r="H40" s="63"/>
      <c r="I40" s="63"/>
      <c r="J40" s="63"/>
      <c r="K40" s="5"/>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CS40" s="72"/>
    </row>
    <row r="41" spans="1:102">
      <c r="A41" s="333" t="s">
        <v>2</v>
      </c>
      <c r="B41" s="71"/>
      <c r="C41" s="3" t="s">
        <v>22</v>
      </c>
      <c r="D41" s="25" t="s">
        <v>14</v>
      </c>
      <c r="E41" s="5" t="s">
        <v>147</v>
      </c>
      <c r="F41" s="5" t="s">
        <v>146</v>
      </c>
      <c r="G41" s="113"/>
      <c r="H41" s="63">
        <v>0.2</v>
      </c>
      <c r="I41" s="63"/>
      <c r="J41" s="63"/>
      <c r="K41" s="5"/>
      <c r="L41" s="24">
        <v>1</v>
      </c>
      <c r="M41" s="24">
        <v>1</v>
      </c>
      <c r="N41" s="24">
        <v>1</v>
      </c>
      <c r="O41" s="24">
        <v>1</v>
      </c>
      <c r="P41" s="24">
        <v>1</v>
      </c>
      <c r="Q41" s="24">
        <v>1</v>
      </c>
      <c r="R41" s="24">
        <v>1</v>
      </c>
      <c r="S41" s="24">
        <v>1</v>
      </c>
      <c r="T41" s="24">
        <v>1</v>
      </c>
      <c r="U41" s="24">
        <v>1</v>
      </c>
      <c r="V41" s="24">
        <v>1</v>
      </c>
      <c r="W41" s="24">
        <v>1</v>
      </c>
      <c r="X41" s="24">
        <v>1</v>
      </c>
      <c r="Y41" s="24">
        <v>1</v>
      </c>
      <c r="Z41" s="24">
        <v>1</v>
      </c>
      <c r="AA41" s="24">
        <v>1</v>
      </c>
      <c r="AB41" s="24">
        <v>1</v>
      </c>
      <c r="AC41" s="24"/>
      <c r="AD41" s="24"/>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I41">
        <v>2</v>
      </c>
      <c r="BJ41">
        <v>1</v>
      </c>
      <c r="BK41">
        <v>1</v>
      </c>
      <c r="BL41">
        <v>1</v>
      </c>
      <c r="BM41">
        <v>1</v>
      </c>
      <c r="BO41">
        <v>2</v>
      </c>
      <c r="BP41">
        <v>2</v>
      </c>
      <c r="BQ41">
        <v>1</v>
      </c>
      <c r="BR41">
        <v>1</v>
      </c>
      <c r="BS41">
        <v>1</v>
      </c>
      <c r="BU41">
        <v>2</v>
      </c>
      <c r="BV41">
        <v>2</v>
      </c>
      <c r="BW41">
        <v>1</v>
      </c>
      <c r="BX41">
        <v>1</v>
      </c>
      <c r="BY41">
        <v>1</v>
      </c>
      <c r="CA41">
        <v>2</v>
      </c>
      <c r="CB41">
        <v>2</v>
      </c>
      <c r="CD41">
        <v>3</v>
      </c>
      <c r="CE41">
        <v>3</v>
      </c>
      <c r="CF41">
        <v>1</v>
      </c>
      <c r="CH41">
        <v>1</v>
      </c>
      <c r="CI41">
        <v>1</v>
      </c>
      <c r="CJ41">
        <v>1</v>
      </c>
      <c r="CK41">
        <v>1</v>
      </c>
      <c r="CL41">
        <v>1</v>
      </c>
      <c r="CN41">
        <v>1</v>
      </c>
      <c r="CO41">
        <v>1</v>
      </c>
      <c r="CP41">
        <v>1</v>
      </c>
      <c r="CQ41">
        <v>1</v>
      </c>
      <c r="CR41">
        <v>1</v>
      </c>
      <c r="CS41" s="72"/>
      <c r="CT41">
        <v>4</v>
      </c>
      <c r="CV41">
        <v>1</v>
      </c>
      <c r="CX41">
        <v>1</v>
      </c>
    </row>
    <row r="42" spans="1:102">
      <c r="A42" s="333"/>
      <c r="B42" s="71"/>
      <c r="C42" s="3"/>
      <c r="D42" s="25" t="s">
        <v>14</v>
      </c>
      <c r="E42" s="5" t="s">
        <v>147</v>
      </c>
      <c r="F42" s="5" t="s">
        <v>146</v>
      </c>
      <c r="G42" s="113"/>
      <c r="H42" s="63"/>
      <c r="I42" s="63">
        <v>0.2</v>
      </c>
      <c r="J42" s="63"/>
      <c r="K42" s="5"/>
      <c r="L42" s="5"/>
      <c r="M42" s="5"/>
      <c r="N42" s="5"/>
      <c r="O42" s="5"/>
      <c r="P42" s="5"/>
      <c r="Q42" s="5"/>
      <c r="R42" s="5"/>
      <c r="S42" s="5"/>
      <c r="T42" s="5"/>
      <c r="U42" s="5"/>
      <c r="V42" s="5"/>
      <c r="W42" s="5"/>
      <c r="X42" s="5"/>
      <c r="Y42" s="5">
        <v>1</v>
      </c>
      <c r="Z42" s="5">
        <v>1</v>
      </c>
      <c r="AA42" s="5">
        <v>1</v>
      </c>
      <c r="AB42" s="5">
        <v>1</v>
      </c>
      <c r="AC42" s="5">
        <v>1</v>
      </c>
      <c r="AD42" s="5">
        <v>1</v>
      </c>
      <c r="AE42" s="3">
        <v>1</v>
      </c>
      <c r="AF42" s="3">
        <v>1</v>
      </c>
      <c r="AG42" s="3">
        <v>1</v>
      </c>
      <c r="AH42" s="3">
        <v>1</v>
      </c>
      <c r="AI42" s="3">
        <v>1</v>
      </c>
      <c r="AJ42" s="3">
        <v>1</v>
      </c>
      <c r="AK42" s="3">
        <v>1</v>
      </c>
      <c r="AL42" s="3">
        <v>1</v>
      </c>
      <c r="AM42" s="3">
        <v>1</v>
      </c>
      <c r="AN42" s="3">
        <v>1</v>
      </c>
      <c r="AO42" s="3">
        <v>1</v>
      </c>
      <c r="AP42" s="3">
        <v>1</v>
      </c>
      <c r="AQ42" s="3"/>
      <c r="AR42" s="3"/>
      <c r="AS42" s="3"/>
      <c r="AT42" s="3"/>
      <c r="AU42" s="3"/>
      <c r="AV42" s="3"/>
      <c r="AW42" s="3"/>
      <c r="AX42" s="3"/>
      <c r="AY42" s="3"/>
      <c r="AZ42" s="3"/>
      <c r="BA42" s="3"/>
      <c r="BB42" s="3"/>
      <c r="BC42" s="3"/>
      <c r="BD42" s="3"/>
      <c r="BE42" s="3"/>
      <c r="BF42" s="3"/>
      <c r="BG42" s="3"/>
      <c r="BI42">
        <v>2</v>
      </c>
      <c r="BJ42">
        <v>1</v>
      </c>
      <c r="BK42">
        <v>1</v>
      </c>
      <c r="BL42">
        <v>1</v>
      </c>
      <c r="BM42">
        <v>1</v>
      </c>
      <c r="BO42">
        <v>2</v>
      </c>
      <c r="BP42">
        <v>2</v>
      </c>
      <c r="BQ42">
        <v>1</v>
      </c>
      <c r="BR42">
        <v>1</v>
      </c>
      <c r="BS42">
        <v>1</v>
      </c>
      <c r="BU42">
        <v>2</v>
      </c>
      <c r="BV42">
        <v>2</v>
      </c>
      <c r="BW42">
        <v>1</v>
      </c>
      <c r="BX42">
        <v>1</v>
      </c>
      <c r="BY42">
        <v>1</v>
      </c>
      <c r="CA42">
        <v>2</v>
      </c>
      <c r="CB42">
        <v>2</v>
      </c>
      <c r="CD42">
        <v>3</v>
      </c>
      <c r="CE42">
        <v>3</v>
      </c>
      <c r="CF42">
        <v>1</v>
      </c>
      <c r="CH42">
        <v>1</v>
      </c>
      <c r="CI42">
        <v>1</v>
      </c>
      <c r="CJ42">
        <v>1</v>
      </c>
      <c r="CK42">
        <v>1</v>
      </c>
      <c r="CL42">
        <v>1</v>
      </c>
      <c r="CN42">
        <v>1</v>
      </c>
      <c r="CO42">
        <v>1</v>
      </c>
      <c r="CP42">
        <v>1</v>
      </c>
      <c r="CQ42">
        <v>1</v>
      </c>
      <c r="CR42">
        <v>1</v>
      </c>
      <c r="CS42" s="72"/>
      <c r="CT42">
        <v>4</v>
      </c>
      <c r="CV42">
        <v>1</v>
      </c>
      <c r="CX42">
        <v>1</v>
      </c>
    </row>
    <row r="43" spans="1:102">
      <c r="A43" s="333"/>
      <c r="B43" s="71"/>
      <c r="C43" s="3"/>
      <c r="D43" s="25" t="s">
        <v>14</v>
      </c>
      <c r="E43" s="5" t="s">
        <v>147</v>
      </c>
      <c r="F43" s="5" t="s">
        <v>146</v>
      </c>
      <c r="G43" s="113"/>
      <c r="H43" s="63"/>
      <c r="I43" s="63"/>
      <c r="J43" s="63">
        <v>0.3</v>
      </c>
      <c r="K43" s="5"/>
      <c r="L43" s="5">
        <v>1</v>
      </c>
      <c r="M43" s="5"/>
      <c r="N43" s="5"/>
      <c r="O43" s="5"/>
      <c r="P43" s="5"/>
      <c r="Q43" s="5"/>
      <c r="R43" s="5"/>
      <c r="S43" s="5"/>
      <c r="T43" s="5"/>
      <c r="U43" s="5"/>
      <c r="V43" s="5"/>
      <c r="W43" s="5"/>
      <c r="X43" s="5"/>
      <c r="Y43" s="5"/>
      <c r="Z43" s="5"/>
      <c r="AA43" s="5"/>
      <c r="AB43" s="5"/>
      <c r="AC43" s="5"/>
      <c r="AD43" s="5"/>
      <c r="AE43" s="3"/>
      <c r="AF43" s="3"/>
      <c r="AG43" s="3"/>
      <c r="AH43" s="3"/>
      <c r="AI43" s="3"/>
      <c r="AJ43" s="3"/>
      <c r="AK43" s="3"/>
      <c r="AL43" s="3"/>
      <c r="AM43" s="3"/>
      <c r="AN43" s="3"/>
      <c r="AO43" s="3"/>
      <c r="AP43" s="3">
        <v>1</v>
      </c>
      <c r="AQ43" s="3">
        <v>1</v>
      </c>
      <c r="AR43" s="3">
        <v>1</v>
      </c>
      <c r="AS43" s="3">
        <v>1</v>
      </c>
      <c r="AT43" s="3">
        <v>1</v>
      </c>
      <c r="AU43" s="3">
        <v>1</v>
      </c>
      <c r="AV43" s="3">
        <v>1</v>
      </c>
      <c r="AW43" s="3">
        <v>1</v>
      </c>
      <c r="AX43" s="3">
        <v>1</v>
      </c>
      <c r="AY43" s="3">
        <v>1</v>
      </c>
      <c r="AZ43" s="3">
        <v>1</v>
      </c>
      <c r="BA43" s="3">
        <v>1</v>
      </c>
      <c r="BB43" s="3">
        <v>1</v>
      </c>
      <c r="BC43" s="3">
        <v>1</v>
      </c>
      <c r="BD43" s="3">
        <v>1</v>
      </c>
      <c r="BE43" s="3">
        <v>1</v>
      </c>
      <c r="BF43" s="3">
        <v>1</v>
      </c>
      <c r="BG43" s="3">
        <v>1</v>
      </c>
      <c r="BI43">
        <v>2</v>
      </c>
      <c r="BJ43">
        <v>1</v>
      </c>
      <c r="BK43">
        <v>1</v>
      </c>
      <c r="BL43">
        <v>1</v>
      </c>
      <c r="BM43">
        <v>1</v>
      </c>
      <c r="BO43">
        <v>2</v>
      </c>
      <c r="BP43">
        <v>2</v>
      </c>
      <c r="BQ43">
        <v>1</v>
      </c>
      <c r="BR43">
        <v>1</v>
      </c>
      <c r="BS43">
        <v>1</v>
      </c>
      <c r="BU43">
        <v>2</v>
      </c>
      <c r="BV43">
        <v>2</v>
      </c>
      <c r="BW43">
        <v>1</v>
      </c>
      <c r="BX43">
        <v>1</v>
      </c>
      <c r="BY43">
        <v>1</v>
      </c>
      <c r="CA43">
        <v>2</v>
      </c>
      <c r="CB43">
        <v>2</v>
      </c>
      <c r="CD43">
        <v>3</v>
      </c>
      <c r="CE43">
        <v>3</v>
      </c>
      <c r="CF43">
        <v>1</v>
      </c>
      <c r="CH43">
        <v>1</v>
      </c>
      <c r="CI43">
        <v>1</v>
      </c>
      <c r="CJ43">
        <v>1</v>
      </c>
      <c r="CK43">
        <v>1</v>
      </c>
      <c r="CL43">
        <v>1</v>
      </c>
      <c r="CN43">
        <v>1</v>
      </c>
      <c r="CO43">
        <v>1</v>
      </c>
      <c r="CP43">
        <v>1</v>
      </c>
      <c r="CQ43">
        <v>1</v>
      </c>
      <c r="CR43">
        <v>1</v>
      </c>
      <c r="CS43" s="72"/>
      <c r="CT43">
        <v>4</v>
      </c>
      <c r="CV43">
        <v>1</v>
      </c>
      <c r="CX43">
        <v>1</v>
      </c>
    </row>
    <row r="44" spans="1:102" ht="5.0999999999999996" customHeight="1">
      <c r="A44" s="71"/>
      <c r="B44" s="71"/>
      <c r="C44" s="3"/>
      <c r="D44" s="25"/>
      <c r="E44" s="5"/>
      <c r="F44" s="25"/>
      <c r="G44" s="113"/>
      <c r="H44" s="63"/>
      <c r="I44" s="63"/>
      <c r="J44" s="63"/>
      <c r="K44" s="3"/>
      <c r="L44" s="5"/>
      <c r="M44" s="5"/>
      <c r="N44" s="5"/>
      <c r="O44" s="5"/>
      <c r="P44" s="5"/>
      <c r="Q44" s="5"/>
      <c r="R44" s="5"/>
      <c r="S44" s="5"/>
      <c r="T44" s="5"/>
      <c r="U44" s="5"/>
      <c r="V44" s="5"/>
      <c r="W44" s="5"/>
      <c r="X44" s="5"/>
      <c r="Y44" s="5"/>
      <c r="Z44" s="5"/>
      <c r="AA44" s="5"/>
      <c r="AB44" s="5"/>
      <c r="AC44" s="5"/>
      <c r="AD44" s="5"/>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CS44" s="72"/>
    </row>
    <row r="45" spans="1:102">
      <c r="A45" s="333" t="s">
        <v>5</v>
      </c>
      <c r="B45" s="71"/>
      <c r="C45" s="3" t="s">
        <v>22</v>
      </c>
      <c r="D45" s="25" t="s">
        <v>14</v>
      </c>
      <c r="E45" s="5" t="s">
        <v>148</v>
      </c>
      <c r="F45" s="5" t="s">
        <v>146</v>
      </c>
      <c r="G45" s="113"/>
      <c r="H45" s="63">
        <v>0.6</v>
      </c>
      <c r="I45" s="63"/>
      <c r="J45" s="63"/>
      <c r="K45" s="3"/>
      <c r="L45" s="24">
        <v>1</v>
      </c>
      <c r="M45" s="24">
        <v>1</v>
      </c>
      <c r="N45" s="24">
        <v>1</v>
      </c>
      <c r="O45" s="24">
        <v>1</v>
      </c>
      <c r="P45" s="24">
        <v>1</v>
      </c>
      <c r="Q45" s="24">
        <v>1</v>
      </c>
      <c r="R45" s="24">
        <v>1</v>
      </c>
      <c r="S45" s="24">
        <v>1</v>
      </c>
      <c r="T45" s="24">
        <v>1</v>
      </c>
      <c r="U45" s="24">
        <v>1</v>
      </c>
      <c r="V45" s="24">
        <v>1</v>
      </c>
      <c r="W45" s="24">
        <v>1</v>
      </c>
      <c r="X45" s="24">
        <v>1</v>
      </c>
      <c r="Y45" s="24">
        <v>1</v>
      </c>
      <c r="Z45" s="24">
        <v>1</v>
      </c>
      <c r="AA45" s="24">
        <v>1</v>
      </c>
      <c r="AB45" s="24">
        <v>1</v>
      </c>
      <c r="AC45" s="24"/>
      <c r="AD45" s="24"/>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I45">
        <v>2</v>
      </c>
      <c r="BJ45">
        <v>1</v>
      </c>
      <c r="BK45">
        <v>1</v>
      </c>
      <c r="BL45">
        <v>1</v>
      </c>
      <c r="BM45">
        <v>1</v>
      </c>
      <c r="BO45">
        <v>2</v>
      </c>
      <c r="BP45">
        <v>2</v>
      </c>
      <c r="BQ45">
        <v>1</v>
      </c>
      <c r="BR45">
        <v>1</v>
      </c>
      <c r="BS45">
        <v>1</v>
      </c>
      <c r="BU45">
        <v>2</v>
      </c>
      <c r="BV45">
        <v>2</v>
      </c>
      <c r="BW45">
        <v>1</v>
      </c>
      <c r="BX45">
        <v>1</v>
      </c>
      <c r="BY45">
        <v>1</v>
      </c>
      <c r="CA45">
        <v>1</v>
      </c>
      <c r="CB45">
        <v>1</v>
      </c>
      <c r="CD45">
        <v>2</v>
      </c>
      <c r="CE45">
        <v>2</v>
      </c>
      <c r="CF45">
        <v>3</v>
      </c>
      <c r="CH45">
        <v>2</v>
      </c>
      <c r="CI45">
        <v>1</v>
      </c>
      <c r="CJ45">
        <v>1</v>
      </c>
      <c r="CK45">
        <v>1</v>
      </c>
      <c r="CL45">
        <v>1</v>
      </c>
      <c r="CN45">
        <v>1</v>
      </c>
      <c r="CO45">
        <v>1</v>
      </c>
      <c r="CP45">
        <v>1</v>
      </c>
      <c r="CQ45">
        <v>1</v>
      </c>
      <c r="CR45">
        <v>1</v>
      </c>
      <c r="CS45" s="72"/>
      <c r="CT45">
        <v>4</v>
      </c>
      <c r="CV45">
        <v>4</v>
      </c>
      <c r="CX45">
        <v>1</v>
      </c>
    </row>
    <row r="46" spans="1:102">
      <c r="A46" s="333"/>
      <c r="B46" s="71"/>
      <c r="C46" s="3"/>
      <c r="D46" s="25" t="s">
        <v>14</v>
      </c>
      <c r="E46" s="5" t="s">
        <v>148</v>
      </c>
      <c r="F46" s="5" t="s">
        <v>146</v>
      </c>
      <c r="G46" s="113"/>
      <c r="H46" s="63"/>
      <c r="I46" s="63">
        <v>0.6</v>
      </c>
      <c r="J46" s="63"/>
      <c r="K46" s="3"/>
      <c r="L46" s="5"/>
      <c r="M46" s="5"/>
      <c r="N46" s="5"/>
      <c r="O46" s="5"/>
      <c r="P46" s="5"/>
      <c r="Q46" s="5"/>
      <c r="R46" s="5"/>
      <c r="S46" s="5"/>
      <c r="T46" s="5"/>
      <c r="U46" s="5"/>
      <c r="V46" s="5"/>
      <c r="W46" s="5"/>
      <c r="X46" s="5"/>
      <c r="Y46" s="5">
        <v>1</v>
      </c>
      <c r="Z46" s="5">
        <v>1</v>
      </c>
      <c r="AA46" s="5">
        <v>1</v>
      </c>
      <c r="AB46" s="5">
        <v>1</v>
      </c>
      <c r="AC46" s="5">
        <v>1</v>
      </c>
      <c r="AD46" s="5">
        <v>1</v>
      </c>
      <c r="AE46" s="3">
        <v>1</v>
      </c>
      <c r="AF46" s="3">
        <v>1</v>
      </c>
      <c r="AG46" s="3">
        <v>1</v>
      </c>
      <c r="AH46" s="3">
        <v>1</v>
      </c>
      <c r="AI46" s="3">
        <v>1</v>
      </c>
      <c r="AJ46" s="3">
        <v>1</v>
      </c>
      <c r="AK46" s="3">
        <v>1</v>
      </c>
      <c r="AL46" s="3">
        <v>1</v>
      </c>
      <c r="AM46" s="3">
        <v>1</v>
      </c>
      <c r="AN46" s="3">
        <v>1</v>
      </c>
      <c r="AO46" s="3">
        <v>1</v>
      </c>
      <c r="AP46" s="3">
        <v>1</v>
      </c>
      <c r="AQ46" s="3"/>
      <c r="AR46" s="3"/>
      <c r="AS46" s="3"/>
      <c r="AT46" s="3"/>
      <c r="AU46" s="3"/>
      <c r="AV46" s="3"/>
      <c r="AW46" s="3"/>
      <c r="AX46" s="3"/>
      <c r="AY46" s="3"/>
      <c r="AZ46" s="3"/>
      <c r="BA46" s="3"/>
      <c r="BB46" s="3"/>
      <c r="BC46" s="3"/>
      <c r="BD46" s="3"/>
      <c r="BE46" s="3"/>
      <c r="BF46" s="3"/>
      <c r="BG46" s="3"/>
      <c r="BI46">
        <v>2</v>
      </c>
      <c r="BJ46">
        <v>1</v>
      </c>
      <c r="BK46">
        <v>1</v>
      </c>
      <c r="BL46">
        <v>1</v>
      </c>
      <c r="BM46">
        <v>1</v>
      </c>
      <c r="BO46">
        <v>2</v>
      </c>
      <c r="BP46">
        <v>2</v>
      </c>
      <c r="BQ46">
        <v>1</v>
      </c>
      <c r="BR46">
        <v>1</v>
      </c>
      <c r="BS46">
        <v>1</v>
      </c>
      <c r="BU46">
        <v>2</v>
      </c>
      <c r="BV46">
        <v>2</v>
      </c>
      <c r="BW46">
        <v>1</v>
      </c>
      <c r="BX46">
        <v>1</v>
      </c>
      <c r="BY46">
        <v>1</v>
      </c>
      <c r="CA46">
        <v>1</v>
      </c>
      <c r="CB46">
        <v>1</v>
      </c>
      <c r="CD46">
        <v>2</v>
      </c>
      <c r="CE46">
        <v>2</v>
      </c>
      <c r="CF46">
        <v>3</v>
      </c>
      <c r="CH46">
        <v>1</v>
      </c>
      <c r="CI46">
        <v>1</v>
      </c>
      <c r="CJ46">
        <v>1</v>
      </c>
      <c r="CK46">
        <v>1</v>
      </c>
      <c r="CL46">
        <v>1</v>
      </c>
      <c r="CN46">
        <v>1</v>
      </c>
      <c r="CO46">
        <v>1</v>
      </c>
      <c r="CP46">
        <v>1</v>
      </c>
      <c r="CQ46">
        <v>1</v>
      </c>
      <c r="CR46">
        <v>1</v>
      </c>
      <c r="CS46" s="72"/>
      <c r="CT46">
        <v>4</v>
      </c>
      <c r="CV46">
        <v>4</v>
      </c>
      <c r="CX46">
        <v>1</v>
      </c>
    </row>
    <row r="47" spans="1:102">
      <c r="A47" s="333"/>
      <c r="B47" s="71"/>
      <c r="C47" s="3"/>
      <c r="D47" s="25" t="s">
        <v>14</v>
      </c>
      <c r="E47" s="5" t="s">
        <v>148</v>
      </c>
      <c r="F47" s="5" t="s">
        <v>146</v>
      </c>
      <c r="G47" s="113"/>
      <c r="H47" s="63"/>
      <c r="I47" s="63"/>
      <c r="J47" s="63">
        <v>0.4</v>
      </c>
      <c r="K47" s="3"/>
      <c r="L47" s="5">
        <v>1</v>
      </c>
      <c r="M47" s="5"/>
      <c r="N47" s="5"/>
      <c r="O47" s="5"/>
      <c r="P47" s="5"/>
      <c r="Q47" s="5"/>
      <c r="R47" s="5"/>
      <c r="S47" s="5"/>
      <c r="T47" s="5"/>
      <c r="U47" s="5"/>
      <c r="V47" s="5"/>
      <c r="W47" s="5"/>
      <c r="X47" s="5"/>
      <c r="Y47" s="5"/>
      <c r="Z47" s="5"/>
      <c r="AA47" s="5"/>
      <c r="AB47" s="5"/>
      <c r="AC47" s="5"/>
      <c r="AD47" s="5"/>
      <c r="AE47" s="3"/>
      <c r="AF47" s="3"/>
      <c r="AG47" s="3"/>
      <c r="AH47" s="3"/>
      <c r="AI47" s="3"/>
      <c r="AJ47" s="3"/>
      <c r="AK47" s="3"/>
      <c r="AL47" s="3"/>
      <c r="AM47" s="3"/>
      <c r="AN47" s="3"/>
      <c r="AO47" s="3"/>
      <c r="AP47" s="3">
        <v>1</v>
      </c>
      <c r="AQ47" s="3">
        <v>1</v>
      </c>
      <c r="AR47" s="3">
        <v>1</v>
      </c>
      <c r="AS47" s="3">
        <v>1</v>
      </c>
      <c r="AT47" s="3">
        <v>1</v>
      </c>
      <c r="AU47" s="3">
        <v>1</v>
      </c>
      <c r="AV47" s="3">
        <v>1</v>
      </c>
      <c r="AW47" s="3">
        <v>1</v>
      </c>
      <c r="AX47" s="3">
        <v>1</v>
      </c>
      <c r="AY47" s="3">
        <v>1</v>
      </c>
      <c r="AZ47" s="3">
        <v>1</v>
      </c>
      <c r="BA47" s="3">
        <v>1</v>
      </c>
      <c r="BB47" s="3">
        <v>1</v>
      </c>
      <c r="BC47" s="3">
        <v>1</v>
      </c>
      <c r="BD47" s="3">
        <v>1</v>
      </c>
      <c r="BE47" s="3">
        <v>1</v>
      </c>
      <c r="BF47" s="3">
        <v>1</v>
      </c>
      <c r="BG47" s="3">
        <v>1</v>
      </c>
      <c r="BI47">
        <v>2</v>
      </c>
      <c r="BJ47">
        <v>1</v>
      </c>
      <c r="BK47">
        <v>1</v>
      </c>
      <c r="BL47">
        <v>1</v>
      </c>
      <c r="BM47">
        <v>1</v>
      </c>
      <c r="BO47">
        <v>2</v>
      </c>
      <c r="BP47">
        <v>2</v>
      </c>
      <c r="BQ47">
        <v>1</v>
      </c>
      <c r="BR47">
        <v>1</v>
      </c>
      <c r="BS47">
        <v>1</v>
      </c>
      <c r="BU47">
        <v>2</v>
      </c>
      <c r="BV47">
        <v>2</v>
      </c>
      <c r="BW47">
        <v>1</v>
      </c>
      <c r="BX47">
        <v>1</v>
      </c>
      <c r="BY47">
        <v>1</v>
      </c>
      <c r="CA47">
        <v>1</v>
      </c>
      <c r="CB47">
        <v>1</v>
      </c>
      <c r="CD47">
        <v>2</v>
      </c>
      <c r="CE47">
        <v>2</v>
      </c>
      <c r="CF47">
        <v>3</v>
      </c>
      <c r="CH47">
        <v>1</v>
      </c>
      <c r="CI47">
        <v>1</v>
      </c>
      <c r="CJ47">
        <v>1</v>
      </c>
      <c r="CK47">
        <v>1</v>
      </c>
      <c r="CL47">
        <v>1</v>
      </c>
      <c r="CN47">
        <v>1</v>
      </c>
      <c r="CO47">
        <v>1</v>
      </c>
      <c r="CP47">
        <v>1</v>
      </c>
      <c r="CQ47">
        <v>1</v>
      </c>
      <c r="CR47">
        <v>1</v>
      </c>
      <c r="CS47" s="72"/>
      <c r="CT47">
        <v>4</v>
      </c>
      <c r="CV47">
        <v>4</v>
      </c>
      <c r="CX47">
        <v>1</v>
      </c>
    </row>
    <row r="48" spans="1:102">
      <c r="A48" s="1"/>
      <c r="B48" s="1"/>
      <c r="C48" s="1"/>
      <c r="D48" s="1"/>
      <c r="E48" s="1"/>
      <c r="F48" s="1"/>
      <c r="G48" s="116"/>
      <c r="H48" s="117"/>
      <c r="I48" s="117"/>
      <c r="J48" s="117"/>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row>
    <row r="49" spans="1:10">
      <c r="A49" s="1"/>
      <c r="B49" s="1"/>
      <c r="C49" s="1"/>
      <c r="D49" s="1"/>
      <c r="E49" s="1"/>
      <c r="F49" s="1"/>
      <c r="G49" s="116"/>
      <c r="H49" s="117"/>
      <c r="I49" s="117"/>
      <c r="J49" s="117"/>
    </row>
  </sheetData>
  <mergeCells count="32">
    <mergeCell ref="AH8:AI8"/>
    <mergeCell ref="L8:M8"/>
    <mergeCell ref="N8:O8"/>
    <mergeCell ref="P8:Q8"/>
    <mergeCell ref="R8:S8"/>
    <mergeCell ref="T8:U8"/>
    <mergeCell ref="V8:W8"/>
    <mergeCell ref="X8:Y8"/>
    <mergeCell ref="Z8:AA8"/>
    <mergeCell ref="AB8:AC8"/>
    <mergeCell ref="AD8:AE8"/>
    <mergeCell ref="AF8:AG8"/>
    <mergeCell ref="BF8:BG8"/>
    <mergeCell ref="AJ8:AK8"/>
    <mergeCell ref="AL8:AM8"/>
    <mergeCell ref="AN8:AO8"/>
    <mergeCell ref="AP8:AQ8"/>
    <mergeCell ref="AR8:AS8"/>
    <mergeCell ref="AT8:AU8"/>
    <mergeCell ref="AV8:AW8"/>
    <mergeCell ref="AX8:AY8"/>
    <mergeCell ref="AZ8:BA8"/>
    <mergeCell ref="BB8:BC8"/>
    <mergeCell ref="BD8:BE8"/>
    <mergeCell ref="A41:A43"/>
    <mergeCell ref="A45:A47"/>
    <mergeCell ref="A10:A18"/>
    <mergeCell ref="A20:A21"/>
    <mergeCell ref="A23:A25"/>
    <mergeCell ref="A27:A29"/>
    <mergeCell ref="A31:A33"/>
    <mergeCell ref="A37:A39"/>
  </mergeCells>
  <conditionalFormatting sqref="L37:BG47 L10:BG33">
    <cfRule type="containsText" dxfId="946" priority="61" operator="containsText" text="1">
      <formula>NOT(ISERROR(SEARCH("1",L10)))</formula>
    </cfRule>
    <cfRule type="containsText" dxfId="945" priority="62" operator="containsText" text="0">
      <formula>NOT(ISERROR(SEARCH("0",L10)))</formula>
    </cfRule>
    <cfRule type="containsText" dxfId="944" priority="63" operator="containsText" text="0">
      <formula>NOT(ISERROR(SEARCH("0",L10)))</formula>
    </cfRule>
  </conditionalFormatting>
  <conditionalFormatting sqref="BI37:CY47">
    <cfRule type="cellIs" dxfId="943" priority="56" operator="equal">
      <formula>4</formula>
    </cfRule>
    <cfRule type="cellIs" dxfId="942" priority="57" operator="equal">
      <formula>4</formula>
    </cfRule>
    <cfRule type="cellIs" dxfId="941" priority="58" operator="equal">
      <formula>3</formula>
    </cfRule>
    <cfRule type="cellIs" dxfId="940" priority="59" operator="equal">
      <formula>2</formula>
    </cfRule>
    <cfRule type="containsText" dxfId="939" priority="60" operator="containsText" text="1">
      <formula>NOT(ISERROR(SEARCH("1",BI37)))</formula>
    </cfRule>
  </conditionalFormatting>
  <conditionalFormatting sqref="BO8:BR8 BI7:BY7 CA7:CB7 CH7:CR7 CT7:CT8 CV7:CV8 CX8">
    <cfRule type="containsText" dxfId="938" priority="52" operator="containsText" text="x">
      <formula>NOT(ISERROR(SEARCH("x",BI7)))</formula>
    </cfRule>
    <cfRule type="containsText" dxfId="937" priority="53" operator="containsText" text="x">
      <formula>NOT(ISERROR(SEARCH("x",BI7)))</formula>
    </cfRule>
  </conditionalFormatting>
  <conditionalFormatting sqref="BI8:BL8 BN8 CA8:CB8 CM8">
    <cfRule type="containsText" dxfId="936" priority="54" operator="containsText" text="x">
      <formula>NOT(ISERROR(SEARCH("x",BI8)))</formula>
    </cfRule>
    <cfRule type="containsText" dxfId="935" priority="55" operator="containsText" text="x">
      <formula>NOT(ISERROR(SEARCH("x",BI8)))</formula>
    </cfRule>
  </conditionalFormatting>
  <conditionalFormatting sqref="CN8:CQ8">
    <cfRule type="containsText" dxfId="934" priority="44" operator="containsText" text="x">
      <formula>NOT(ISERROR(SEARCH("x",CN8)))</formula>
    </cfRule>
    <cfRule type="containsText" dxfId="933" priority="45" operator="containsText" text="x">
      <formula>NOT(ISERROR(SEARCH("x",CN8)))</formula>
    </cfRule>
  </conditionalFormatting>
  <conditionalFormatting sqref="BT8">
    <cfRule type="containsText" dxfId="932" priority="50" operator="containsText" text="x">
      <formula>NOT(ISERROR(SEARCH("x",BT8)))</formula>
    </cfRule>
    <cfRule type="containsText" dxfId="931" priority="51" operator="containsText" text="x">
      <formula>NOT(ISERROR(SEARCH("x",BT8)))</formula>
    </cfRule>
  </conditionalFormatting>
  <conditionalFormatting sqref="BU8:BX8">
    <cfRule type="containsText" dxfId="930" priority="48" operator="containsText" text="x">
      <formula>NOT(ISERROR(SEARCH("x",BU8)))</formula>
    </cfRule>
    <cfRule type="containsText" dxfId="929" priority="49" operator="containsText" text="x">
      <formula>NOT(ISERROR(SEARCH("x",BU8)))</formula>
    </cfRule>
  </conditionalFormatting>
  <conditionalFormatting sqref="CH8:CK8">
    <cfRule type="containsText" dxfId="928" priority="46" operator="containsText" text="x">
      <formula>NOT(ISERROR(SEARCH("x",CH8)))</formula>
    </cfRule>
    <cfRule type="containsText" dxfId="927" priority="47" operator="containsText" text="x">
      <formula>NOT(ISERROR(SEARCH("x",CH8)))</formula>
    </cfRule>
  </conditionalFormatting>
  <conditionalFormatting sqref="CX7">
    <cfRule type="containsText" dxfId="926" priority="42" operator="containsText" text="x">
      <formula>NOT(ISERROR(SEARCH("x",CX7)))</formula>
    </cfRule>
    <cfRule type="containsText" dxfId="925" priority="43" operator="containsText" text="x">
      <formula>NOT(ISERROR(SEARCH("x",CX7)))</formula>
    </cfRule>
  </conditionalFormatting>
  <conditionalFormatting sqref="BZ7">
    <cfRule type="containsText" dxfId="924" priority="40" operator="containsText" text="x">
      <formula>NOT(ISERROR(SEARCH("x",BZ7)))</formula>
    </cfRule>
    <cfRule type="containsText" dxfId="923" priority="41" operator="containsText" text="x">
      <formula>NOT(ISERROR(SEARCH("x",BZ7)))</formula>
    </cfRule>
  </conditionalFormatting>
  <conditionalFormatting sqref="BZ8">
    <cfRule type="containsText" dxfId="922" priority="38" operator="containsText" text="x">
      <formula>NOT(ISERROR(SEARCH("x",BZ8)))</formula>
    </cfRule>
    <cfRule type="containsText" dxfId="921" priority="39" operator="containsText" text="x">
      <formula>NOT(ISERROR(SEARCH("x",BZ8)))</formula>
    </cfRule>
  </conditionalFormatting>
  <conditionalFormatting sqref="CC7">
    <cfRule type="containsText" dxfId="920" priority="36" operator="containsText" text="x">
      <formula>NOT(ISERROR(SEARCH("x",CC7)))</formula>
    </cfRule>
    <cfRule type="containsText" dxfId="919" priority="37" operator="containsText" text="x">
      <formula>NOT(ISERROR(SEARCH("x",CC7)))</formula>
    </cfRule>
  </conditionalFormatting>
  <conditionalFormatting sqref="CC8">
    <cfRule type="containsText" dxfId="918" priority="34" operator="containsText" text="x">
      <formula>NOT(ISERROR(SEARCH("x",CC8)))</formula>
    </cfRule>
    <cfRule type="containsText" dxfId="917" priority="35" operator="containsText" text="x">
      <formula>NOT(ISERROR(SEARCH("x",CC8)))</formula>
    </cfRule>
  </conditionalFormatting>
  <conditionalFormatting sqref="CD7:CE7">
    <cfRule type="containsText" dxfId="916" priority="30" operator="containsText" text="x">
      <formula>NOT(ISERROR(SEARCH("x",CD7)))</formula>
    </cfRule>
    <cfRule type="containsText" dxfId="915" priority="31" operator="containsText" text="x">
      <formula>NOT(ISERROR(SEARCH("x",CD7)))</formula>
    </cfRule>
  </conditionalFormatting>
  <conditionalFormatting sqref="CD8:CE8">
    <cfRule type="containsText" dxfId="914" priority="32" operator="containsText" text="x">
      <formula>NOT(ISERROR(SEARCH("x",CD8)))</formula>
    </cfRule>
    <cfRule type="containsText" dxfId="913" priority="33" operator="containsText" text="x">
      <formula>NOT(ISERROR(SEARCH("x",CD8)))</formula>
    </cfRule>
  </conditionalFormatting>
  <conditionalFormatting sqref="CF7">
    <cfRule type="containsText" dxfId="912" priority="26" operator="containsText" text="x">
      <formula>NOT(ISERROR(SEARCH("x",CF7)))</formula>
    </cfRule>
    <cfRule type="containsText" dxfId="911" priority="27" operator="containsText" text="x">
      <formula>NOT(ISERROR(SEARCH("x",CF7)))</formula>
    </cfRule>
  </conditionalFormatting>
  <conditionalFormatting sqref="CF8">
    <cfRule type="containsText" dxfId="910" priority="28" operator="containsText" text="x">
      <formula>NOT(ISERROR(SEARCH("x",CF8)))</formula>
    </cfRule>
    <cfRule type="containsText" dxfId="909" priority="29" operator="containsText" text="x">
      <formula>NOT(ISERROR(SEARCH("x",CF8)))</formula>
    </cfRule>
  </conditionalFormatting>
  <conditionalFormatting sqref="CG7">
    <cfRule type="containsText" dxfId="908" priority="24" operator="containsText" text="x">
      <formula>NOT(ISERROR(SEARCH("x",CG7)))</formula>
    </cfRule>
    <cfRule type="containsText" dxfId="907" priority="25" operator="containsText" text="x">
      <formula>NOT(ISERROR(SEARCH("x",CG7)))</formula>
    </cfRule>
  </conditionalFormatting>
  <conditionalFormatting sqref="CG8">
    <cfRule type="containsText" dxfId="906" priority="22" operator="containsText" text="x">
      <formula>NOT(ISERROR(SEARCH("x",CG8)))</formula>
    </cfRule>
    <cfRule type="containsText" dxfId="905" priority="23" operator="containsText" text="x">
      <formula>NOT(ISERROR(SEARCH("x",CG8)))</formula>
    </cfRule>
  </conditionalFormatting>
  <conditionalFormatting sqref="CS7">
    <cfRule type="containsText" dxfId="904" priority="18" operator="containsText" text="x">
      <formula>NOT(ISERROR(SEARCH("x",CS7)))</formula>
    </cfRule>
    <cfRule type="containsText" dxfId="903" priority="19" operator="containsText" text="x">
      <formula>NOT(ISERROR(SEARCH("x",CS7)))</formula>
    </cfRule>
  </conditionalFormatting>
  <conditionalFormatting sqref="CS8">
    <cfRule type="containsText" dxfId="902" priority="20" operator="containsText" text="x">
      <formula>NOT(ISERROR(SEARCH("x",CS8)))</formula>
    </cfRule>
    <cfRule type="containsText" dxfId="901" priority="21" operator="containsText" text="x">
      <formula>NOT(ISERROR(SEARCH("x",CS8)))</formula>
    </cfRule>
  </conditionalFormatting>
  <conditionalFormatting sqref="CU7">
    <cfRule type="containsText" dxfId="900" priority="14" operator="containsText" text="x">
      <formula>NOT(ISERROR(SEARCH("x",CU7)))</formula>
    </cfRule>
    <cfRule type="containsText" dxfId="899" priority="15" operator="containsText" text="x">
      <formula>NOT(ISERROR(SEARCH("x",CU7)))</formula>
    </cfRule>
  </conditionalFormatting>
  <conditionalFormatting sqref="CU8">
    <cfRule type="containsText" dxfId="898" priority="16" operator="containsText" text="x">
      <formula>NOT(ISERROR(SEARCH("x",CU8)))</formula>
    </cfRule>
    <cfRule type="containsText" dxfId="897" priority="17" operator="containsText" text="x">
      <formula>NOT(ISERROR(SEARCH("x",CU8)))</formula>
    </cfRule>
  </conditionalFormatting>
  <conditionalFormatting sqref="CW7">
    <cfRule type="containsText" dxfId="896" priority="10" operator="containsText" text="x">
      <formula>NOT(ISERROR(SEARCH("x",CW7)))</formula>
    </cfRule>
    <cfRule type="containsText" dxfId="895" priority="11" operator="containsText" text="x">
      <formula>NOT(ISERROR(SEARCH("x",CW7)))</formula>
    </cfRule>
  </conditionalFormatting>
  <conditionalFormatting sqref="CW8">
    <cfRule type="containsText" dxfId="894" priority="12" operator="containsText" text="x">
      <formula>NOT(ISERROR(SEARCH("x",CW8)))</formula>
    </cfRule>
    <cfRule type="containsText" dxfId="893" priority="13" operator="containsText" text="x">
      <formula>NOT(ISERROR(SEARCH("x",CW8)))</formula>
    </cfRule>
  </conditionalFormatting>
  <conditionalFormatting sqref="CY7">
    <cfRule type="containsText" dxfId="892" priority="6" operator="containsText" text="x">
      <formula>NOT(ISERROR(SEARCH("x",CY7)))</formula>
    </cfRule>
    <cfRule type="containsText" dxfId="891" priority="7" operator="containsText" text="x">
      <formula>NOT(ISERROR(SEARCH("x",CY7)))</formula>
    </cfRule>
  </conditionalFormatting>
  <conditionalFormatting sqref="CY8">
    <cfRule type="containsText" dxfId="890" priority="8" operator="containsText" text="x">
      <formula>NOT(ISERROR(SEARCH("x",CY8)))</formula>
    </cfRule>
    <cfRule type="containsText" dxfId="889" priority="9" operator="containsText" text="x">
      <formula>NOT(ISERROR(SEARCH("x",CY8)))</formula>
    </cfRule>
  </conditionalFormatting>
  <conditionalFormatting sqref="BK1">
    <cfRule type="cellIs" dxfId="888" priority="5" operator="equal">
      <formula>1</formula>
    </cfRule>
  </conditionalFormatting>
  <conditionalFormatting sqref="A1:XFD1048576">
    <cfRule type="cellIs" dxfId="887" priority="1" operator="equal">
      <formula>4</formula>
    </cfRule>
    <cfRule type="cellIs" dxfId="886" priority="2" operator="equal">
      <formula>3</formula>
    </cfRule>
    <cfRule type="cellIs" dxfId="885" priority="3" operator="equal">
      <formula>2</formula>
    </cfRule>
    <cfRule type="cellIs" dxfId="884" priority="4" operator="equal">
      <formula>1</formula>
    </cfRule>
  </conditionalFormatting>
  <pageMargins left="0.7" right="0.7" top="0.75" bottom="0.75" header="0.3" footer="0.3"/>
  <pageSetup paperSize="9" scale="72"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FC48"/>
  <sheetViews>
    <sheetView zoomScaleNormal="100" workbookViewId="0">
      <selection activeCell="E51" sqref="E51"/>
    </sheetView>
  </sheetViews>
  <sheetFormatPr defaultColWidth="0" defaultRowHeight="12.75"/>
  <cols>
    <col min="1" max="1" width="4.28515625" style="119" customWidth="1"/>
    <col min="2" max="22" width="9.140625" style="119" customWidth="1"/>
    <col min="23" max="16383" width="9.140625" style="119" hidden="1"/>
    <col min="16384" max="16384" width="46.140625" style="119" customWidth="1"/>
  </cols>
  <sheetData>
    <row r="2" spans="2:3" ht="20.25">
      <c r="B2" s="118" t="s">
        <v>151</v>
      </c>
    </row>
    <row r="3" spans="2:3">
      <c r="B3" s="119" t="s">
        <v>152</v>
      </c>
    </row>
    <row r="4" spans="2:3">
      <c r="B4" s="119" t="s">
        <v>153</v>
      </c>
    </row>
    <row r="5" spans="2:3">
      <c r="B5" s="119" t="s">
        <v>154</v>
      </c>
    </row>
    <row r="7" spans="2:3">
      <c r="B7" s="120">
        <v>1</v>
      </c>
      <c r="C7" s="121" t="s">
        <v>155</v>
      </c>
    </row>
    <row r="8" spans="2:3">
      <c r="B8" s="122">
        <v>2</v>
      </c>
      <c r="C8" s="121" t="s">
        <v>156</v>
      </c>
    </row>
    <row r="9" spans="2:3">
      <c r="B9" s="123">
        <v>3</v>
      </c>
      <c r="C9" s="121" t="s">
        <v>157</v>
      </c>
    </row>
    <row r="10" spans="2:3">
      <c r="B10" s="124">
        <v>4</v>
      </c>
      <c r="C10" s="121" t="s">
        <v>158</v>
      </c>
    </row>
    <row r="13" spans="2:3" ht="13.5" customHeight="1"/>
    <row r="39" spans="2:3" ht="20.25">
      <c r="B39" s="118" t="s">
        <v>159</v>
      </c>
    </row>
    <row r="40" spans="2:3">
      <c r="B40" s="119" t="s">
        <v>160</v>
      </c>
    </row>
    <row r="42" spans="2:3">
      <c r="B42" s="125" t="s">
        <v>161</v>
      </c>
    </row>
    <row r="43" spans="2:3">
      <c r="B43" s="126" t="s">
        <v>162</v>
      </c>
      <c r="C43" s="127" t="s">
        <v>108</v>
      </c>
    </row>
    <row r="44" spans="2:3">
      <c r="B44" s="126" t="s">
        <v>162</v>
      </c>
      <c r="C44" s="127" t="s">
        <v>163</v>
      </c>
    </row>
    <row r="45" spans="2:3">
      <c r="B45" s="126" t="s">
        <v>162</v>
      </c>
      <c r="C45" s="127" t="s">
        <v>164</v>
      </c>
    </row>
    <row r="46" spans="2:3">
      <c r="B46" s="126" t="s">
        <v>162</v>
      </c>
      <c r="C46" s="127" t="s">
        <v>165</v>
      </c>
    </row>
    <row r="47" spans="2:3">
      <c r="B47" s="126" t="s">
        <v>162</v>
      </c>
      <c r="C47" s="127" t="s">
        <v>113</v>
      </c>
    </row>
    <row r="48" spans="2:3">
      <c r="B48" s="126" t="s">
        <v>162</v>
      </c>
      <c r="C48" s="127" t="s">
        <v>166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268"/>
  <sheetViews>
    <sheetView showGridLines="0" zoomScaleNormal="100" workbookViewId="0">
      <selection activeCell="F9" sqref="F9"/>
    </sheetView>
  </sheetViews>
  <sheetFormatPr defaultColWidth="0" defaultRowHeight="12.75"/>
  <cols>
    <col min="1" max="1" width="16.42578125" style="128" customWidth="1"/>
    <col min="2" max="2" width="1" style="119" customWidth="1"/>
    <col min="3" max="3" width="9.140625" style="128" customWidth="1"/>
    <col min="4" max="4" width="1.28515625" style="119" customWidth="1"/>
    <col min="5" max="5" width="9.140625" style="128" customWidth="1"/>
    <col min="6" max="6" width="23" style="128" bestFit="1" customWidth="1"/>
    <col min="7" max="7" width="1.7109375" style="128" customWidth="1"/>
    <col min="8" max="11" width="5.7109375" style="128" customWidth="1"/>
    <col min="12" max="12" width="5.7109375" style="132" customWidth="1"/>
    <col min="13" max="22" width="5.7109375" style="128" customWidth="1"/>
    <col min="23" max="23" width="1.7109375" style="128" customWidth="1"/>
    <col min="24" max="24" width="41.42578125" style="131" customWidth="1"/>
    <col min="25" max="25" width="1.7109375" style="128" customWidth="1"/>
    <col min="26" max="35" width="5.7109375" style="128" customWidth="1"/>
    <col min="36" max="37" width="5.7109375" style="132" customWidth="1"/>
    <col min="38" max="58" width="5.7109375" style="128" customWidth="1"/>
    <col min="59" max="59" width="1.7109375" style="128" customWidth="1"/>
    <col min="60" max="60" width="41.42578125" style="131" customWidth="1"/>
    <col min="61" max="61" width="1.7109375" style="128" customWidth="1"/>
    <col min="62" max="64" width="5.7109375" style="133" customWidth="1"/>
    <col min="65" max="71" width="5.7109375" style="128" customWidth="1"/>
    <col min="72" max="72" width="1.7109375" style="128" customWidth="1"/>
    <col min="73" max="73" width="41.42578125" style="131" customWidth="1"/>
    <col min="74" max="74" width="1.7109375" style="128" customWidth="1"/>
    <col min="75" max="87" width="0" style="128" hidden="1" customWidth="1"/>
    <col min="88" max="16384" width="9.140625" style="128" hidden="1"/>
  </cols>
  <sheetData>
    <row r="1" spans="1:74">
      <c r="E1" s="119"/>
      <c r="F1" s="119"/>
      <c r="G1" s="129"/>
      <c r="H1" s="119"/>
      <c r="I1" s="119"/>
      <c r="J1" s="119"/>
      <c r="K1" s="119"/>
      <c r="L1" s="130"/>
      <c r="M1" s="119"/>
      <c r="N1" s="119"/>
      <c r="O1" s="119"/>
      <c r="P1" s="119"/>
      <c r="Q1" s="119"/>
      <c r="R1" s="119"/>
      <c r="S1" s="119"/>
      <c r="T1" s="119"/>
      <c r="U1" s="119"/>
      <c r="V1" s="119"/>
    </row>
    <row r="2" spans="1:74">
      <c r="E2" s="119"/>
      <c r="F2" s="119"/>
      <c r="G2" s="134"/>
      <c r="H2" s="135">
        <v>1</v>
      </c>
      <c r="I2" s="121" t="s">
        <v>155</v>
      </c>
      <c r="J2" s="119"/>
      <c r="K2" s="119"/>
      <c r="L2" s="130"/>
      <c r="M2" s="119"/>
      <c r="N2" s="119"/>
      <c r="O2" s="119"/>
      <c r="P2" s="119"/>
      <c r="R2" s="131"/>
      <c r="X2" s="128"/>
      <c r="BB2" s="131"/>
      <c r="BH2" s="128"/>
      <c r="BO2" s="131"/>
      <c r="BU2" s="128"/>
    </row>
    <row r="3" spans="1:74">
      <c r="E3" s="119"/>
      <c r="F3" s="119"/>
      <c r="G3" s="136"/>
      <c r="H3" s="135">
        <v>2</v>
      </c>
      <c r="I3" s="121" t="s">
        <v>156</v>
      </c>
      <c r="J3" s="119"/>
      <c r="K3" s="119"/>
      <c r="L3" s="130"/>
      <c r="M3" s="119"/>
      <c r="N3" s="119"/>
      <c r="O3" s="119"/>
      <c r="P3" s="119"/>
      <c r="R3" s="131"/>
      <c r="X3" s="128"/>
      <c r="BB3" s="131"/>
      <c r="BH3" s="128"/>
      <c r="BO3" s="131"/>
      <c r="BU3" s="128"/>
    </row>
    <row r="4" spans="1:74">
      <c r="E4" s="119"/>
      <c r="F4" s="119"/>
      <c r="G4" s="137"/>
      <c r="H4" s="135">
        <v>3</v>
      </c>
      <c r="I4" s="121" t="s">
        <v>157</v>
      </c>
      <c r="J4" s="119"/>
      <c r="K4" s="119"/>
      <c r="L4" s="130"/>
      <c r="M4" s="119"/>
      <c r="N4" s="119"/>
      <c r="O4" s="119"/>
      <c r="P4" s="119"/>
      <c r="R4" s="131"/>
      <c r="X4" s="128"/>
      <c r="BB4" s="131"/>
      <c r="BH4" s="128"/>
      <c r="BO4" s="131"/>
      <c r="BU4" s="128"/>
    </row>
    <row r="5" spans="1:74">
      <c r="E5" s="119"/>
      <c r="F5" s="119"/>
      <c r="G5" s="138"/>
      <c r="H5" s="135">
        <v>4</v>
      </c>
      <c r="I5" s="121" t="s">
        <v>158</v>
      </c>
      <c r="J5" s="119"/>
      <c r="K5" s="119"/>
      <c r="L5" s="130"/>
      <c r="M5" s="119"/>
      <c r="N5" s="119"/>
      <c r="O5" s="119"/>
      <c r="P5" s="119"/>
      <c r="R5" s="131"/>
      <c r="X5" s="128"/>
      <c r="BB5" s="131"/>
      <c r="BH5" s="128"/>
      <c r="BO5" s="131"/>
      <c r="BU5" s="128"/>
    </row>
    <row r="6" spans="1:74">
      <c r="E6" s="119"/>
      <c r="F6" s="119"/>
      <c r="G6" s="119"/>
      <c r="H6" s="119"/>
      <c r="I6" s="119"/>
      <c r="J6" s="119"/>
      <c r="K6" s="119"/>
      <c r="L6" s="130"/>
      <c r="M6" s="119"/>
      <c r="N6" s="119"/>
      <c r="O6" s="119"/>
      <c r="P6" s="119"/>
      <c r="Q6" s="119"/>
      <c r="R6" s="119"/>
      <c r="S6" s="119"/>
      <c r="T6" s="119"/>
      <c r="U6" s="119"/>
      <c r="V6" s="119"/>
    </row>
    <row r="8" spans="1:74" ht="15" customHeight="1">
      <c r="A8" s="346" t="s">
        <v>167</v>
      </c>
      <c r="B8" s="346"/>
      <c r="C8" s="346"/>
      <c r="D8" s="346"/>
      <c r="E8" s="346"/>
      <c r="F8" s="139"/>
      <c r="G8" s="140"/>
      <c r="H8" s="141" t="s">
        <v>168</v>
      </c>
      <c r="I8" s="142"/>
      <c r="J8" s="142"/>
      <c r="K8" s="142"/>
      <c r="L8" s="143"/>
      <c r="M8" s="142"/>
      <c r="N8" s="142"/>
      <c r="O8" s="142"/>
      <c r="P8" s="142"/>
      <c r="Q8" s="142"/>
      <c r="R8" s="142"/>
      <c r="S8" s="142"/>
      <c r="T8" s="142"/>
      <c r="U8" s="142"/>
      <c r="V8" s="144"/>
      <c r="W8" s="145"/>
      <c r="X8" s="146"/>
      <c r="Y8" s="145"/>
      <c r="Z8" s="347" t="s">
        <v>109</v>
      </c>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c r="BC8" s="348"/>
      <c r="BD8" s="348"/>
      <c r="BE8" s="348"/>
      <c r="BF8" s="348"/>
      <c r="BG8" s="348"/>
      <c r="BH8" s="348"/>
      <c r="BI8" s="145"/>
      <c r="BJ8" s="349" t="s">
        <v>169</v>
      </c>
      <c r="BK8" s="350"/>
      <c r="BL8" s="350"/>
      <c r="BM8" s="350"/>
      <c r="BN8" s="350"/>
      <c r="BO8" s="350"/>
      <c r="BP8" s="350"/>
      <c r="BQ8" s="350"/>
      <c r="BR8" s="350"/>
      <c r="BS8" s="350"/>
      <c r="BT8" s="145"/>
      <c r="BU8" s="147"/>
      <c r="BV8" s="145"/>
    </row>
    <row r="9" spans="1:74" s="150" customFormat="1" ht="208.5">
      <c r="A9" s="148"/>
      <c r="B9" s="148"/>
      <c r="C9" s="148"/>
      <c r="D9" s="148"/>
      <c r="E9" s="148"/>
      <c r="F9" s="149" t="s">
        <v>33</v>
      </c>
      <c r="H9" s="151" t="s">
        <v>170</v>
      </c>
      <c r="I9" s="152" t="s">
        <v>171</v>
      </c>
      <c r="J9" s="152" t="s">
        <v>172</v>
      </c>
      <c r="K9" s="152" t="s">
        <v>173</v>
      </c>
      <c r="L9" s="153" t="s">
        <v>174</v>
      </c>
      <c r="M9" s="152" t="s">
        <v>175</v>
      </c>
      <c r="N9" s="152" t="s">
        <v>176</v>
      </c>
      <c r="O9" s="152" t="s">
        <v>177</v>
      </c>
      <c r="P9" s="152" t="s">
        <v>178</v>
      </c>
      <c r="Q9" s="152" t="s">
        <v>179</v>
      </c>
      <c r="R9" s="152" t="s">
        <v>180</v>
      </c>
      <c r="S9" s="152" t="s">
        <v>181</v>
      </c>
      <c r="T9" s="152" t="s">
        <v>182</v>
      </c>
      <c r="U9" s="152" t="s">
        <v>112</v>
      </c>
      <c r="V9" s="154" t="s">
        <v>183</v>
      </c>
      <c r="W9" s="155"/>
      <c r="X9" s="156" t="s">
        <v>184</v>
      </c>
      <c r="Y9" s="155"/>
      <c r="Z9" s="157" t="s">
        <v>185</v>
      </c>
      <c r="AA9" s="158" t="s">
        <v>186</v>
      </c>
      <c r="AB9" s="158" t="s">
        <v>187</v>
      </c>
      <c r="AC9" s="158" t="s">
        <v>188</v>
      </c>
      <c r="AD9" s="158" t="s">
        <v>189</v>
      </c>
      <c r="AE9" s="158" t="s">
        <v>190</v>
      </c>
      <c r="AF9" s="158" t="s">
        <v>191</v>
      </c>
      <c r="AG9" s="158" t="s">
        <v>192</v>
      </c>
      <c r="AH9" s="159" t="s">
        <v>193</v>
      </c>
      <c r="AI9" s="157" t="s">
        <v>194</v>
      </c>
      <c r="AJ9" s="160" t="s">
        <v>195</v>
      </c>
      <c r="AK9" s="160" t="s">
        <v>196</v>
      </c>
      <c r="AL9" s="158" t="s">
        <v>197</v>
      </c>
      <c r="AM9" s="158" t="s">
        <v>196</v>
      </c>
      <c r="AN9" s="158" t="s">
        <v>197</v>
      </c>
      <c r="AO9" s="159" t="s">
        <v>198</v>
      </c>
      <c r="AP9" s="157" t="s">
        <v>199</v>
      </c>
      <c r="AQ9" s="158" t="s">
        <v>200</v>
      </c>
      <c r="AR9" s="158" t="s">
        <v>201</v>
      </c>
      <c r="AS9" s="158" t="s">
        <v>202</v>
      </c>
      <c r="AT9" s="158" t="s">
        <v>203</v>
      </c>
      <c r="AU9" s="158" t="s">
        <v>204</v>
      </c>
      <c r="AV9" s="159" t="s">
        <v>205</v>
      </c>
      <c r="AW9" s="157" t="s">
        <v>206</v>
      </c>
      <c r="AX9" s="158" t="s">
        <v>207</v>
      </c>
      <c r="AY9" s="158" t="s">
        <v>208</v>
      </c>
      <c r="AZ9" s="158" t="s">
        <v>209</v>
      </c>
      <c r="BA9" s="158" t="s">
        <v>9</v>
      </c>
      <c r="BB9" s="158" t="s">
        <v>10</v>
      </c>
      <c r="BC9" s="159" t="s">
        <v>210</v>
      </c>
      <c r="BD9" s="157" t="s">
        <v>211</v>
      </c>
      <c r="BE9" s="158"/>
      <c r="BF9" s="158"/>
      <c r="BG9" s="155"/>
      <c r="BH9" s="161" t="s">
        <v>184</v>
      </c>
      <c r="BI9" s="155"/>
      <c r="BJ9" s="162" t="s">
        <v>212</v>
      </c>
      <c r="BK9" s="163" t="s">
        <v>213</v>
      </c>
      <c r="BL9" s="163" t="s">
        <v>214</v>
      </c>
      <c r="BM9" s="164" t="s">
        <v>215</v>
      </c>
      <c r="BN9" s="164" t="s">
        <v>216</v>
      </c>
      <c r="BO9" s="164" t="s">
        <v>217</v>
      </c>
      <c r="BP9" s="164" t="s">
        <v>218</v>
      </c>
      <c r="BQ9" s="164" t="s">
        <v>12</v>
      </c>
      <c r="BR9" s="164"/>
      <c r="BS9" s="164"/>
      <c r="BT9" s="155"/>
      <c r="BU9" s="165" t="s">
        <v>184</v>
      </c>
      <c r="BV9" s="155"/>
    </row>
    <row r="10" spans="1:74">
      <c r="A10" s="166"/>
      <c r="B10" s="167"/>
      <c r="C10" s="166"/>
      <c r="D10" s="167"/>
      <c r="E10" s="168"/>
      <c r="F10" s="168"/>
      <c r="G10" s="168"/>
      <c r="H10" s="166"/>
      <c r="I10" s="166"/>
      <c r="J10" s="166"/>
      <c r="K10" s="166"/>
      <c r="L10" s="169"/>
      <c r="M10" s="166"/>
      <c r="N10" s="166"/>
      <c r="O10" s="166"/>
    </row>
    <row r="11" spans="1:74" s="140" customFormat="1" ht="15" customHeight="1">
      <c r="A11" s="342" t="s">
        <v>0</v>
      </c>
      <c r="B11" s="170"/>
      <c r="C11" s="171" t="s">
        <v>219</v>
      </c>
      <c r="D11" s="172"/>
      <c r="E11" s="173" t="s">
        <v>220</v>
      </c>
      <c r="F11" s="173" t="s">
        <v>221</v>
      </c>
      <c r="G11" s="174"/>
      <c r="H11" s="175"/>
      <c r="I11" s="175"/>
      <c r="J11" s="175"/>
      <c r="K11" s="175"/>
      <c r="L11" s="176"/>
      <c r="M11" s="175"/>
      <c r="N11" s="175"/>
      <c r="O11" s="175"/>
      <c r="P11" s="175"/>
      <c r="Q11" s="175"/>
      <c r="R11" s="175"/>
      <c r="S11" s="175"/>
      <c r="T11" s="175"/>
      <c r="U11" s="175"/>
      <c r="V11" s="175"/>
      <c r="W11" s="127"/>
      <c r="X11" s="177"/>
      <c r="Y11" s="127"/>
      <c r="Z11" s="178"/>
      <c r="AA11" s="178"/>
      <c r="AB11" s="178"/>
      <c r="AC11" s="178"/>
      <c r="AD11" s="178"/>
      <c r="AE11" s="178"/>
      <c r="AF11" s="178"/>
      <c r="AG11" s="178"/>
      <c r="AH11" s="178"/>
      <c r="AI11" s="178"/>
      <c r="AJ11" s="179"/>
      <c r="AK11" s="179"/>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27"/>
      <c r="BH11" s="180"/>
      <c r="BI11" s="127"/>
      <c r="BJ11" s="181"/>
      <c r="BK11" s="181"/>
      <c r="BL11" s="181"/>
      <c r="BM11" s="182"/>
      <c r="BN11" s="182"/>
      <c r="BO11" s="182"/>
      <c r="BP11" s="182"/>
      <c r="BQ11" s="182"/>
      <c r="BR11" s="182"/>
      <c r="BS11" s="182"/>
      <c r="BT11" s="127"/>
      <c r="BU11" s="183"/>
      <c r="BV11" s="127"/>
    </row>
    <row r="12" spans="1:74">
      <c r="A12" s="343"/>
      <c r="B12" s="170"/>
      <c r="C12" s="184"/>
      <c r="D12" s="167"/>
      <c r="E12" s="185"/>
      <c r="F12" s="185"/>
      <c r="G12" s="168"/>
      <c r="H12" s="184"/>
      <c r="I12" s="184"/>
      <c r="J12" s="184"/>
      <c r="K12" s="184"/>
      <c r="L12" s="169"/>
      <c r="M12" s="184"/>
      <c r="N12" s="184"/>
      <c r="O12" s="184"/>
      <c r="P12" s="186"/>
      <c r="Q12" s="186"/>
      <c r="R12" s="186"/>
      <c r="S12" s="186"/>
      <c r="T12" s="186"/>
      <c r="U12" s="186"/>
      <c r="V12" s="186"/>
      <c r="X12" s="187"/>
      <c r="Z12" s="186"/>
      <c r="AA12" s="186"/>
      <c r="AB12" s="186"/>
      <c r="AC12" s="186"/>
      <c r="AD12" s="186"/>
      <c r="AE12" s="186"/>
      <c r="AF12" s="186"/>
      <c r="AG12" s="186"/>
      <c r="AH12" s="186"/>
      <c r="AI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H12" s="188"/>
      <c r="BM12" s="186"/>
      <c r="BN12" s="186"/>
      <c r="BO12" s="186"/>
      <c r="BP12" s="186"/>
      <c r="BQ12" s="186"/>
      <c r="BR12" s="186"/>
      <c r="BS12" s="186"/>
      <c r="BU12" s="188"/>
    </row>
    <row r="13" spans="1:74" s="140" customFormat="1">
      <c r="A13" s="343"/>
      <c r="B13" s="170"/>
      <c r="C13" s="171" t="s">
        <v>222</v>
      </c>
      <c r="D13" s="172"/>
      <c r="E13" s="173" t="s">
        <v>220</v>
      </c>
      <c r="F13" s="173" t="s">
        <v>189</v>
      </c>
      <c r="G13" s="189"/>
      <c r="H13" s="175"/>
      <c r="I13" s="175"/>
      <c r="J13" s="175"/>
      <c r="K13" s="175"/>
      <c r="L13" s="176"/>
      <c r="M13" s="175"/>
      <c r="N13" s="175"/>
      <c r="O13" s="175"/>
      <c r="P13" s="175"/>
      <c r="Q13" s="175"/>
      <c r="R13" s="175"/>
      <c r="S13" s="175"/>
      <c r="T13" s="175"/>
      <c r="U13" s="175"/>
      <c r="V13" s="175"/>
      <c r="W13" s="127"/>
      <c r="X13" s="177"/>
      <c r="Y13" s="127"/>
      <c r="Z13" s="178"/>
      <c r="AA13" s="178"/>
      <c r="AB13" s="178"/>
      <c r="AC13" s="178"/>
      <c r="AD13" s="178"/>
      <c r="AE13" s="178"/>
      <c r="AF13" s="178"/>
      <c r="AG13" s="178"/>
      <c r="AH13" s="178"/>
      <c r="AI13" s="178"/>
      <c r="AJ13" s="179"/>
      <c r="AK13" s="179"/>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27"/>
      <c r="BH13" s="180"/>
      <c r="BI13" s="127"/>
      <c r="BJ13" s="181"/>
      <c r="BK13" s="181"/>
      <c r="BL13" s="181"/>
      <c r="BM13" s="182"/>
      <c r="BN13" s="182"/>
      <c r="BO13" s="182"/>
      <c r="BP13" s="182"/>
      <c r="BQ13" s="182"/>
      <c r="BR13" s="182"/>
      <c r="BS13" s="182"/>
      <c r="BT13" s="127"/>
      <c r="BU13" s="183"/>
      <c r="BV13" s="127"/>
    </row>
    <row r="14" spans="1:74">
      <c r="A14" s="343"/>
      <c r="B14" s="170"/>
      <c r="C14" s="190"/>
      <c r="D14" s="167"/>
      <c r="E14" s="185"/>
      <c r="F14" s="185"/>
      <c r="G14" s="168"/>
      <c r="H14" s="184"/>
      <c r="I14" s="184"/>
      <c r="J14" s="184"/>
      <c r="K14" s="184"/>
      <c r="L14" s="169"/>
      <c r="M14" s="184"/>
      <c r="N14" s="184"/>
      <c r="O14" s="184"/>
      <c r="P14" s="186"/>
      <c r="Q14" s="186"/>
      <c r="R14" s="186"/>
      <c r="S14" s="186"/>
      <c r="T14" s="186"/>
      <c r="U14" s="186"/>
      <c r="V14" s="186"/>
      <c r="X14" s="187"/>
      <c r="Z14" s="186"/>
      <c r="AA14" s="186"/>
      <c r="AB14" s="186"/>
      <c r="AC14" s="186"/>
      <c r="AD14" s="186"/>
      <c r="AE14" s="186"/>
      <c r="AF14" s="186"/>
      <c r="AG14" s="186"/>
      <c r="AH14" s="186"/>
      <c r="AI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H14" s="188"/>
      <c r="BM14" s="186"/>
      <c r="BN14" s="186"/>
      <c r="BO14" s="186"/>
      <c r="BP14" s="186"/>
      <c r="BQ14" s="186"/>
      <c r="BR14" s="186"/>
      <c r="BS14" s="186"/>
      <c r="BU14" s="188"/>
    </row>
    <row r="15" spans="1:74" s="140" customFormat="1">
      <c r="A15" s="343"/>
      <c r="B15" s="170"/>
      <c r="C15" s="171" t="s">
        <v>223</v>
      </c>
      <c r="D15" s="172"/>
      <c r="E15" s="173" t="s">
        <v>220</v>
      </c>
      <c r="F15" s="173" t="s">
        <v>191</v>
      </c>
      <c r="G15" s="189"/>
      <c r="H15" s="175"/>
      <c r="I15" s="175"/>
      <c r="J15" s="175"/>
      <c r="K15" s="175"/>
      <c r="L15" s="176"/>
      <c r="M15" s="175"/>
      <c r="N15" s="175"/>
      <c r="O15" s="175"/>
      <c r="P15" s="175"/>
      <c r="Q15" s="175"/>
      <c r="R15" s="175"/>
      <c r="S15" s="175"/>
      <c r="T15" s="175"/>
      <c r="U15" s="175"/>
      <c r="V15" s="175"/>
      <c r="W15" s="127"/>
      <c r="X15" s="177"/>
      <c r="Y15" s="127"/>
      <c r="Z15" s="178"/>
      <c r="AA15" s="178"/>
      <c r="AB15" s="178"/>
      <c r="AC15" s="178"/>
      <c r="AD15" s="178"/>
      <c r="AE15" s="178"/>
      <c r="AF15" s="178"/>
      <c r="AG15" s="178"/>
      <c r="AH15" s="178"/>
      <c r="AI15" s="178"/>
      <c r="AJ15" s="179"/>
      <c r="AK15" s="179"/>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27"/>
      <c r="BH15" s="180"/>
      <c r="BI15" s="127"/>
      <c r="BJ15" s="181"/>
      <c r="BK15" s="181"/>
      <c r="BL15" s="181"/>
      <c r="BM15" s="182"/>
      <c r="BN15" s="182"/>
      <c r="BO15" s="182"/>
      <c r="BP15" s="182"/>
      <c r="BQ15" s="182"/>
      <c r="BR15" s="182"/>
      <c r="BS15" s="182"/>
      <c r="BT15" s="127"/>
      <c r="BU15" s="183"/>
      <c r="BV15" s="127"/>
    </row>
    <row r="16" spans="1:74">
      <c r="A16" s="343"/>
      <c r="B16" s="170"/>
      <c r="C16" s="184"/>
      <c r="D16" s="167"/>
      <c r="E16" s="185"/>
      <c r="F16" s="185"/>
      <c r="G16" s="168"/>
      <c r="H16" s="184"/>
      <c r="I16" s="184"/>
      <c r="J16" s="184"/>
      <c r="K16" s="184"/>
      <c r="L16" s="169"/>
      <c r="M16" s="184"/>
      <c r="N16" s="184"/>
      <c r="O16" s="184"/>
      <c r="P16" s="186"/>
      <c r="Q16" s="186"/>
      <c r="R16" s="186"/>
      <c r="S16" s="186"/>
      <c r="T16" s="186"/>
      <c r="U16" s="186"/>
      <c r="V16" s="186"/>
      <c r="X16" s="187"/>
      <c r="Z16" s="186"/>
      <c r="AA16" s="186"/>
      <c r="AB16" s="186"/>
      <c r="AC16" s="186"/>
      <c r="AD16" s="186"/>
      <c r="AE16" s="186"/>
      <c r="AF16" s="186"/>
      <c r="AG16" s="186"/>
      <c r="AH16" s="186"/>
      <c r="AI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H16" s="188"/>
      <c r="BM16" s="186"/>
      <c r="BN16" s="186"/>
      <c r="BO16" s="186"/>
      <c r="BP16" s="186"/>
      <c r="BQ16" s="186"/>
      <c r="BR16" s="186"/>
      <c r="BS16" s="186"/>
      <c r="BU16" s="188"/>
    </row>
    <row r="17" spans="1:74" s="140" customFormat="1">
      <c r="A17" s="343"/>
      <c r="B17" s="170"/>
      <c r="C17" s="171" t="s">
        <v>224</v>
      </c>
      <c r="D17" s="172"/>
      <c r="E17" s="173" t="s">
        <v>220</v>
      </c>
      <c r="F17" s="173" t="s">
        <v>193</v>
      </c>
      <c r="G17" s="189"/>
      <c r="H17" s="175"/>
      <c r="I17" s="175"/>
      <c r="J17" s="175"/>
      <c r="K17" s="175"/>
      <c r="L17" s="176"/>
      <c r="M17" s="175"/>
      <c r="N17" s="175"/>
      <c r="O17" s="175"/>
      <c r="P17" s="175"/>
      <c r="Q17" s="175"/>
      <c r="R17" s="175"/>
      <c r="S17" s="175"/>
      <c r="T17" s="175"/>
      <c r="U17" s="175"/>
      <c r="V17" s="175"/>
      <c r="W17" s="127"/>
      <c r="X17" s="177"/>
      <c r="Y17" s="127"/>
      <c r="Z17" s="178"/>
      <c r="AA17" s="178"/>
      <c r="AB17" s="178"/>
      <c r="AC17" s="178"/>
      <c r="AD17" s="178"/>
      <c r="AE17" s="178"/>
      <c r="AF17" s="178"/>
      <c r="AG17" s="178"/>
      <c r="AH17" s="178"/>
      <c r="AI17" s="178"/>
      <c r="AJ17" s="179"/>
      <c r="AK17" s="179"/>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27"/>
      <c r="BH17" s="180"/>
      <c r="BI17" s="127"/>
      <c r="BJ17" s="181"/>
      <c r="BK17" s="181"/>
      <c r="BL17" s="181"/>
      <c r="BM17" s="182"/>
      <c r="BN17" s="182"/>
      <c r="BO17" s="182"/>
      <c r="BP17" s="182"/>
      <c r="BQ17" s="182"/>
      <c r="BR17" s="182"/>
      <c r="BS17" s="182"/>
      <c r="BT17" s="127"/>
      <c r="BU17" s="183"/>
      <c r="BV17" s="127"/>
    </row>
    <row r="18" spans="1:74">
      <c r="A18" s="343"/>
      <c r="B18" s="170"/>
      <c r="C18" s="184"/>
      <c r="D18" s="167"/>
      <c r="E18" s="185"/>
      <c r="F18" s="185"/>
      <c r="G18" s="168"/>
      <c r="H18" s="184"/>
      <c r="I18" s="184"/>
      <c r="J18" s="184"/>
      <c r="K18" s="184"/>
      <c r="L18" s="169"/>
      <c r="M18" s="184"/>
      <c r="N18" s="184"/>
      <c r="O18" s="184"/>
      <c r="P18" s="186"/>
      <c r="Q18" s="186"/>
      <c r="R18" s="186"/>
      <c r="S18" s="186"/>
      <c r="T18" s="186"/>
      <c r="U18" s="186"/>
      <c r="V18" s="186"/>
      <c r="X18" s="187"/>
      <c r="Z18" s="186"/>
      <c r="AA18" s="186"/>
      <c r="AB18" s="186"/>
      <c r="AC18" s="186"/>
      <c r="AD18" s="186"/>
      <c r="AE18" s="186"/>
      <c r="AF18" s="186"/>
      <c r="AG18" s="186"/>
      <c r="AH18" s="186"/>
      <c r="AI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H18" s="188"/>
      <c r="BM18" s="186"/>
      <c r="BN18" s="186"/>
      <c r="BO18" s="186"/>
      <c r="BP18" s="186"/>
      <c r="BQ18" s="186"/>
      <c r="BR18" s="186"/>
      <c r="BS18" s="186"/>
      <c r="BU18" s="188"/>
    </row>
    <row r="19" spans="1:74" s="201" customFormat="1">
      <c r="A19" s="343"/>
      <c r="B19" s="191"/>
      <c r="C19" s="192" t="s">
        <v>225</v>
      </c>
      <c r="D19" s="193"/>
      <c r="E19" s="194" t="s">
        <v>220</v>
      </c>
      <c r="F19" s="194" t="s">
        <v>195</v>
      </c>
      <c r="G19" s="195"/>
      <c r="H19" s="176"/>
      <c r="I19" s="176"/>
      <c r="J19" s="176"/>
      <c r="K19" s="176"/>
      <c r="L19" s="176"/>
      <c r="M19" s="176"/>
      <c r="N19" s="176"/>
      <c r="O19" s="176"/>
      <c r="P19" s="176"/>
      <c r="Q19" s="176"/>
      <c r="R19" s="176"/>
      <c r="S19" s="176"/>
      <c r="T19" s="176"/>
      <c r="U19" s="176"/>
      <c r="V19" s="176"/>
      <c r="W19" s="196"/>
      <c r="X19" s="197"/>
      <c r="Y19" s="196"/>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96"/>
      <c r="BH19" s="198"/>
      <c r="BI19" s="196"/>
      <c r="BJ19" s="199"/>
      <c r="BK19" s="199"/>
      <c r="BL19" s="199"/>
      <c r="BM19" s="199"/>
      <c r="BN19" s="199"/>
      <c r="BO19" s="199"/>
      <c r="BP19" s="199"/>
      <c r="BQ19" s="199"/>
      <c r="BR19" s="199"/>
      <c r="BS19" s="199"/>
      <c r="BT19" s="196"/>
      <c r="BU19" s="200"/>
      <c r="BV19" s="196"/>
    </row>
    <row r="20" spans="1:74">
      <c r="A20" s="343"/>
      <c r="B20" s="170"/>
      <c r="C20" s="190"/>
      <c r="D20" s="167"/>
      <c r="E20" s="185"/>
      <c r="F20" s="185"/>
      <c r="G20" s="168"/>
      <c r="H20" s="184"/>
      <c r="I20" s="184"/>
      <c r="J20" s="184"/>
      <c r="K20" s="184"/>
      <c r="L20" s="169"/>
      <c r="M20" s="184"/>
      <c r="N20" s="184"/>
      <c r="O20" s="184"/>
      <c r="P20" s="186"/>
      <c r="Q20" s="186"/>
      <c r="R20" s="186"/>
      <c r="S20" s="186"/>
      <c r="T20" s="186"/>
      <c r="U20" s="186"/>
      <c r="V20" s="186"/>
      <c r="X20" s="187"/>
      <c r="Z20" s="186"/>
      <c r="AA20" s="186"/>
      <c r="AB20" s="186"/>
      <c r="AC20" s="186"/>
      <c r="AD20" s="186"/>
      <c r="AE20" s="186"/>
      <c r="AF20" s="186"/>
      <c r="AG20" s="186"/>
      <c r="AH20" s="186"/>
      <c r="AI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H20" s="188"/>
      <c r="BM20" s="186"/>
      <c r="BN20" s="186"/>
      <c r="BO20" s="186"/>
      <c r="BP20" s="186"/>
      <c r="BQ20" s="186"/>
      <c r="BR20" s="186"/>
      <c r="BS20" s="186"/>
      <c r="BU20" s="188"/>
    </row>
    <row r="21" spans="1:74" s="140" customFormat="1">
      <c r="A21" s="343"/>
      <c r="B21" s="170"/>
      <c r="C21" s="171" t="s">
        <v>226</v>
      </c>
      <c r="D21" s="172"/>
      <c r="E21" s="173" t="s">
        <v>220</v>
      </c>
      <c r="F21" s="173" t="s">
        <v>227</v>
      </c>
      <c r="G21" s="189"/>
      <c r="H21" s="175"/>
      <c r="I21" s="175"/>
      <c r="J21" s="175"/>
      <c r="K21" s="175"/>
      <c r="L21" s="176"/>
      <c r="M21" s="175"/>
      <c r="N21" s="175"/>
      <c r="O21" s="175"/>
      <c r="P21" s="175"/>
      <c r="Q21" s="175"/>
      <c r="R21" s="175"/>
      <c r="S21" s="175"/>
      <c r="T21" s="175"/>
      <c r="U21" s="175"/>
      <c r="V21" s="175"/>
      <c r="W21" s="127"/>
      <c r="X21" s="177"/>
      <c r="Y21" s="127"/>
      <c r="Z21" s="178"/>
      <c r="AA21" s="178"/>
      <c r="AB21" s="178"/>
      <c r="AC21" s="178"/>
      <c r="AD21" s="178"/>
      <c r="AE21" s="178"/>
      <c r="AF21" s="178"/>
      <c r="AG21" s="178"/>
      <c r="AH21" s="178"/>
      <c r="AI21" s="178"/>
      <c r="AJ21" s="179"/>
      <c r="AK21" s="179"/>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27"/>
      <c r="BH21" s="180"/>
      <c r="BI21" s="127"/>
      <c r="BJ21" s="181"/>
      <c r="BK21" s="181"/>
      <c r="BL21" s="181"/>
      <c r="BM21" s="182"/>
      <c r="BN21" s="182"/>
      <c r="BO21" s="182"/>
      <c r="BP21" s="182"/>
      <c r="BQ21" s="182"/>
      <c r="BR21" s="182"/>
      <c r="BS21" s="182"/>
      <c r="BT21" s="127"/>
      <c r="BU21" s="183"/>
      <c r="BV21" s="127"/>
    </row>
    <row r="22" spans="1:74">
      <c r="A22" s="343"/>
      <c r="B22" s="170"/>
      <c r="C22" s="184"/>
      <c r="D22" s="167"/>
      <c r="E22" s="185"/>
      <c r="F22" s="185"/>
      <c r="G22" s="168"/>
      <c r="H22" s="184"/>
      <c r="I22" s="184"/>
      <c r="J22" s="184"/>
      <c r="K22" s="184"/>
      <c r="L22" s="169"/>
      <c r="M22" s="184"/>
      <c r="N22" s="184"/>
      <c r="O22" s="184"/>
      <c r="P22" s="186"/>
      <c r="Q22" s="186"/>
      <c r="R22" s="186"/>
      <c r="S22" s="186"/>
      <c r="T22" s="186"/>
      <c r="U22" s="186"/>
      <c r="V22" s="186"/>
      <c r="X22" s="187"/>
      <c r="Z22" s="186"/>
      <c r="AA22" s="186"/>
      <c r="AB22" s="186"/>
      <c r="AC22" s="186"/>
      <c r="AD22" s="186"/>
      <c r="AE22" s="186"/>
      <c r="AF22" s="186"/>
      <c r="AG22" s="186"/>
      <c r="AH22" s="186"/>
      <c r="AI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H22" s="188"/>
      <c r="BM22" s="186"/>
      <c r="BN22" s="186"/>
      <c r="BO22" s="186"/>
      <c r="BP22" s="186"/>
      <c r="BQ22" s="186"/>
      <c r="BR22" s="186"/>
      <c r="BS22" s="186"/>
      <c r="BU22" s="188"/>
    </row>
    <row r="23" spans="1:74" s="140" customFormat="1">
      <c r="A23" s="343"/>
      <c r="B23" s="170"/>
      <c r="C23" s="171" t="s">
        <v>228</v>
      </c>
      <c r="D23" s="172"/>
      <c r="E23" s="173" t="s">
        <v>220</v>
      </c>
      <c r="F23" s="173" t="s">
        <v>229</v>
      </c>
      <c r="G23" s="189"/>
      <c r="H23" s="175"/>
      <c r="I23" s="175"/>
      <c r="J23" s="175"/>
      <c r="K23" s="175"/>
      <c r="L23" s="176"/>
      <c r="M23" s="175"/>
      <c r="N23" s="175"/>
      <c r="O23" s="175"/>
      <c r="P23" s="175"/>
      <c r="Q23" s="175"/>
      <c r="R23" s="175"/>
      <c r="S23" s="175"/>
      <c r="T23" s="175"/>
      <c r="U23" s="175"/>
      <c r="V23" s="175"/>
      <c r="W23" s="127"/>
      <c r="X23" s="177"/>
      <c r="Y23" s="127"/>
      <c r="Z23" s="178"/>
      <c r="AA23" s="178"/>
      <c r="AB23" s="178"/>
      <c r="AC23" s="178"/>
      <c r="AD23" s="178"/>
      <c r="AE23" s="178"/>
      <c r="AF23" s="178"/>
      <c r="AG23" s="178"/>
      <c r="AH23" s="178"/>
      <c r="AI23" s="178"/>
      <c r="AJ23" s="179"/>
      <c r="AK23" s="179"/>
      <c r="AL23" s="178"/>
      <c r="AM23" s="178"/>
      <c r="AN23" s="178"/>
      <c r="AO23" s="178"/>
      <c r="AP23" s="178"/>
      <c r="AQ23" s="178"/>
      <c r="AR23" s="178"/>
      <c r="AS23" s="178"/>
      <c r="AT23" s="178"/>
      <c r="AU23" s="178"/>
      <c r="AV23" s="178"/>
      <c r="AW23" s="178"/>
      <c r="AX23" s="178"/>
      <c r="AY23" s="178"/>
      <c r="AZ23" s="178"/>
      <c r="BA23" s="178"/>
      <c r="BB23" s="178"/>
      <c r="BC23" s="178"/>
      <c r="BD23" s="178"/>
      <c r="BE23" s="178"/>
      <c r="BF23" s="178"/>
      <c r="BG23" s="127"/>
      <c r="BH23" s="180"/>
      <c r="BI23" s="127"/>
      <c r="BJ23" s="181"/>
      <c r="BK23" s="181"/>
      <c r="BL23" s="181"/>
      <c r="BM23" s="182"/>
      <c r="BN23" s="182"/>
      <c r="BO23" s="182"/>
      <c r="BP23" s="182"/>
      <c r="BQ23" s="182"/>
      <c r="BR23" s="182"/>
      <c r="BS23" s="182"/>
      <c r="BT23" s="127"/>
      <c r="BU23" s="183"/>
      <c r="BV23" s="127"/>
    </row>
    <row r="24" spans="1:74">
      <c r="A24" s="343"/>
      <c r="B24" s="170"/>
      <c r="C24" s="184"/>
      <c r="D24" s="167"/>
      <c r="E24" s="185"/>
      <c r="F24" s="185"/>
      <c r="G24" s="168"/>
      <c r="H24" s="184"/>
      <c r="I24" s="184"/>
      <c r="J24" s="184"/>
      <c r="K24" s="184"/>
      <c r="L24" s="169"/>
      <c r="M24" s="184"/>
      <c r="N24" s="184"/>
      <c r="O24" s="184"/>
      <c r="P24" s="186"/>
      <c r="Q24" s="186"/>
      <c r="R24" s="186"/>
      <c r="S24" s="186"/>
      <c r="T24" s="186"/>
      <c r="U24" s="186"/>
      <c r="V24" s="186"/>
      <c r="X24" s="187"/>
      <c r="Z24" s="186"/>
      <c r="AA24" s="186"/>
      <c r="AB24" s="186"/>
      <c r="AC24" s="186"/>
      <c r="AD24" s="186"/>
      <c r="AE24" s="186"/>
      <c r="AF24" s="186"/>
      <c r="AG24" s="186"/>
      <c r="AH24" s="186"/>
      <c r="AI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H24" s="188"/>
      <c r="BM24" s="186"/>
      <c r="BN24" s="186"/>
      <c r="BO24" s="186"/>
      <c r="BP24" s="186"/>
      <c r="BQ24" s="186"/>
      <c r="BR24" s="186"/>
      <c r="BS24" s="186"/>
      <c r="BU24" s="188"/>
    </row>
    <row r="25" spans="1:74" s="140" customFormat="1">
      <c r="A25" s="343"/>
      <c r="B25" s="170"/>
      <c r="C25" s="171" t="s">
        <v>230</v>
      </c>
      <c r="D25" s="172"/>
      <c r="E25" s="173" t="s">
        <v>220</v>
      </c>
      <c r="F25" s="173" t="s">
        <v>229</v>
      </c>
      <c r="G25" s="189"/>
      <c r="H25" s="175"/>
      <c r="I25" s="175"/>
      <c r="J25" s="175"/>
      <c r="K25" s="175"/>
      <c r="L25" s="176"/>
      <c r="M25" s="175"/>
      <c r="N25" s="175"/>
      <c r="O25" s="175"/>
      <c r="P25" s="175"/>
      <c r="Q25" s="175"/>
      <c r="R25" s="175"/>
      <c r="S25" s="175"/>
      <c r="T25" s="175"/>
      <c r="U25" s="175"/>
      <c r="V25" s="175"/>
      <c r="W25" s="127"/>
      <c r="X25" s="177"/>
      <c r="Y25" s="127"/>
      <c r="Z25" s="178"/>
      <c r="AA25" s="178"/>
      <c r="AB25" s="178"/>
      <c r="AC25" s="178"/>
      <c r="AD25" s="178"/>
      <c r="AE25" s="178"/>
      <c r="AF25" s="178"/>
      <c r="AG25" s="178"/>
      <c r="AH25" s="178"/>
      <c r="AI25" s="178"/>
      <c r="AJ25" s="179"/>
      <c r="AK25" s="179"/>
      <c r="AL25" s="178"/>
      <c r="AM25" s="178"/>
      <c r="AN25" s="178"/>
      <c r="AO25" s="178"/>
      <c r="AP25" s="178"/>
      <c r="AQ25" s="178"/>
      <c r="AR25" s="178"/>
      <c r="AS25" s="178"/>
      <c r="AT25" s="178"/>
      <c r="AU25" s="178"/>
      <c r="AV25" s="178"/>
      <c r="AW25" s="178"/>
      <c r="AX25" s="178"/>
      <c r="AY25" s="178"/>
      <c r="AZ25" s="178"/>
      <c r="BA25" s="178"/>
      <c r="BB25" s="178"/>
      <c r="BC25" s="178"/>
      <c r="BD25" s="178"/>
      <c r="BE25" s="178"/>
      <c r="BF25" s="178"/>
      <c r="BG25" s="127"/>
      <c r="BH25" s="180"/>
      <c r="BI25" s="127"/>
      <c r="BJ25" s="181"/>
      <c r="BK25" s="181"/>
      <c r="BL25" s="181"/>
      <c r="BM25" s="182"/>
      <c r="BN25" s="182"/>
      <c r="BO25" s="182"/>
      <c r="BP25" s="182"/>
      <c r="BQ25" s="182"/>
      <c r="BR25" s="182"/>
      <c r="BS25" s="182"/>
      <c r="BT25" s="127"/>
      <c r="BU25" s="183"/>
      <c r="BV25" s="127"/>
    </row>
    <row r="26" spans="1:74">
      <c r="A26" s="343"/>
      <c r="B26" s="170"/>
      <c r="C26" s="190"/>
      <c r="D26" s="167"/>
      <c r="E26" s="185"/>
      <c r="F26" s="185"/>
      <c r="G26" s="168"/>
      <c r="H26" s="184"/>
      <c r="I26" s="184"/>
      <c r="J26" s="184"/>
      <c r="K26" s="184"/>
      <c r="L26" s="169"/>
      <c r="M26" s="184"/>
      <c r="N26" s="184"/>
      <c r="O26" s="184"/>
      <c r="P26" s="186"/>
      <c r="Q26" s="186"/>
      <c r="R26" s="186"/>
      <c r="S26" s="186"/>
      <c r="T26" s="186"/>
      <c r="U26" s="186"/>
      <c r="V26" s="186"/>
      <c r="X26" s="187"/>
      <c r="Z26" s="186"/>
      <c r="AA26" s="186"/>
      <c r="AB26" s="186"/>
      <c r="AC26" s="186"/>
      <c r="AD26" s="186"/>
      <c r="AE26" s="186"/>
      <c r="AF26" s="186"/>
      <c r="AG26" s="186"/>
      <c r="AH26" s="186"/>
      <c r="AI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H26" s="188"/>
      <c r="BM26" s="186"/>
      <c r="BN26" s="186"/>
      <c r="BO26" s="186"/>
      <c r="BP26" s="186"/>
      <c r="BQ26" s="186"/>
      <c r="BR26" s="186"/>
      <c r="BS26" s="186"/>
      <c r="BU26" s="188"/>
    </row>
    <row r="27" spans="1:74" s="140" customFormat="1">
      <c r="A27" s="343"/>
      <c r="B27" s="170"/>
      <c r="C27" s="171" t="s">
        <v>231</v>
      </c>
      <c r="D27" s="172"/>
      <c r="E27" s="173" t="s">
        <v>220</v>
      </c>
      <c r="F27" s="173" t="s">
        <v>232</v>
      </c>
      <c r="G27" s="189"/>
      <c r="H27" s="175"/>
      <c r="I27" s="175"/>
      <c r="J27" s="175"/>
      <c r="K27" s="175"/>
      <c r="L27" s="176"/>
      <c r="M27" s="175"/>
      <c r="N27" s="175"/>
      <c r="O27" s="175"/>
      <c r="P27" s="175"/>
      <c r="Q27" s="175"/>
      <c r="R27" s="175"/>
      <c r="S27" s="175"/>
      <c r="T27" s="175"/>
      <c r="U27" s="175"/>
      <c r="V27" s="175"/>
      <c r="W27" s="127"/>
      <c r="X27" s="177"/>
      <c r="Y27" s="127"/>
      <c r="Z27" s="178"/>
      <c r="AA27" s="178"/>
      <c r="AB27" s="178"/>
      <c r="AC27" s="178"/>
      <c r="AD27" s="178"/>
      <c r="AE27" s="178"/>
      <c r="AF27" s="178"/>
      <c r="AG27" s="178"/>
      <c r="AH27" s="178"/>
      <c r="AI27" s="178"/>
      <c r="AJ27" s="179"/>
      <c r="AK27" s="179"/>
      <c r="AL27" s="178"/>
      <c r="AM27" s="178"/>
      <c r="AN27" s="178"/>
      <c r="AO27" s="178"/>
      <c r="AP27" s="178"/>
      <c r="AQ27" s="178"/>
      <c r="AR27" s="178"/>
      <c r="AS27" s="178"/>
      <c r="AT27" s="178"/>
      <c r="AU27" s="178"/>
      <c r="AV27" s="178"/>
      <c r="AW27" s="178"/>
      <c r="AX27" s="178"/>
      <c r="AY27" s="178"/>
      <c r="AZ27" s="178"/>
      <c r="BA27" s="178"/>
      <c r="BB27" s="178"/>
      <c r="BC27" s="178"/>
      <c r="BD27" s="178"/>
      <c r="BE27" s="178"/>
      <c r="BF27" s="178"/>
      <c r="BG27" s="127"/>
      <c r="BH27" s="180"/>
      <c r="BI27" s="127"/>
      <c r="BJ27" s="181"/>
      <c r="BK27" s="181"/>
      <c r="BL27" s="181"/>
      <c r="BM27" s="182"/>
      <c r="BN27" s="182"/>
      <c r="BO27" s="182"/>
      <c r="BP27" s="182"/>
      <c r="BQ27" s="182"/>
      <c r="BR27" s="182"/>
      <c r="BS27" s="182"/>
      <c r="BT27" s="127"/>
      <c r="BU27" s="183"/>
      <c r="BV27" s="127"/>
    </row>
    <row r="28" spans="1:74">
      <c r="A28" s="343"/>
      <c r="B28" s="170"/>
      <c r="C28" s="184"/>
      <c r="D28" s="167"/>
      <c r="E28" s="185"/>
      <c r="F28" s="185"/>
      <c r="G28" s="168"/>
      <c r="H28" s="184"/>
      <c r="I28" s="184"/>
      <c r="J28" s="184"/>
      <c r="K28" s="184"/>
      <c r="L28" s="169"/>
      <c r="M28" s="184"/>
      <c r="N28" s="184"/>
      <c r="O28" s="184"/>
      <c r="P28" s="186"/>
      <c r="Q28" s="186"/>
      <c r="R28" s="186"/>
      <c r="S28" s="186"/>
      <c r="T28" s="186"/>
      <c r="U28" s="186"/>
      <c r="V28" s="186"/>
      <c r="X28" s="187"/>
      <c r="Z28" s="186"/>
      <c r="AA28" s="186"/>
      <c r="AB28" s="186"/>
      <c r="AC28" s="186"/>
      <c r="AD28" s="186"/>
      <c r="AE28" s="186"/>
      <c r="AF28" s="186"/>
      <c r="AG28" s="186"/>
      <c r="AH28" s="186"/>
      <c r="AI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H28" s="188"/>
      <c r="BM28" s="186"/>
      <c r="BN28" s="186"/>
      <c r="BO28" s="186"/>
      <c r="BP28" s="186"/>
      <c r="BQ28" s="186"/>
      <c r="BR28" s="186"/>
      <c r="BS28" s="186"/>
      <c r="BU28" s="188"/>
    </row>
    <row r="29" spans="1:74" s="140" customFormat="1">
      <c r="A29" s="343"/>
      <c r="B29" s="170"/>
      <c r="C29" s="171" t="s">
        <v>233</v>
      </c>
      <c r="D29" s="172"/>
      <c r="E29" s="173" t="s">
        <v>220</v>
      </c>
      <c r="F29" s="173" t="s">
        <v>234</v>
      </c>
      <c r="G29" s="189"/>
      <c r="H29" s="175"/>
      <c r="I29" s="175"/>
      <c r="J29" s="175"/>
      <c r="K29" s="175"/>
      <c r="L29" s="176"/>
      <c r="M29" s="175"/>
      <c r="N29" s="175"/>
      <c r="O29" s="175"/>
      <c r="P29" s="175"/>
      <c r="Q29" s="175"/>
      <c r="R29" s="175"/>
      <c r="S29" s="175"/>
      <c r="T29" s="175"/>
      <c r="U29" s="175"/>
      <c r="V29" s="175"/>
      <c r="W29" s="127"/>
      <c r="X29" s="177"/>
      <c r="Y29" s="127"/>
      <c r="Z29" s="178"/>
      <c r="AA29" s="178"/>
      <c r="AB29" s="178"/>
      <c r="AC29" s="178"/>
      <c r="AD29" s="178"/>
      <c r="AE29" s="178"/>
      <c r="AF29" s="178"/>
      <c r="AG29" s="178"/>
      <c r="AH29" s="178"/>
      <c r="AI29" s="178"/>
      <c r="AJ29" s="179"/>
      <c r="AK29" s="179"/>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27"/>
      <c r="BH29" s="180"/>
      <c r="BI29" s="127"/>
      <c r="BJ29" s="181"/>
      <c r="BK29" s="181"/>
      <c r="BL29" s="181"/>
      <c r="BM29" s="182"/>
      <c r="BN29" s="182"/>
      <c r="BO29" s="182"/>
      <c r="BP29" s="182"/>
      <c r="BQ29" s="182"/>
      <c r="BR29" s="182"/>
      <c r="BS29" s="182"/>
      <c r="BT29" s="127"/>
      <c r="BU29" s="183"/>
      <c r="BV29" s="127"/>
    </row>
    <row r="30" spans="1:74">
      <c r="A30" s="343"/>
      <c r="B30" s="170"/>
      <c r="C30" s="184"/>
      <c r="D30" s="167"/>
      <c r="E30" s="185"/>
      <c r="F30" s="185"/>
      <c r="G30" s="168"/>
      <c r="H30" s="184"/>
      <c r="I30" s="184"/>
      <c r="J30" s="184"/>
      <c r="K30" s="184"/>
      <c r="L30" s="169"/>
      <c r="M30" s="184"/>
      <c r="N30" s="184"/>
      <c r="O30" s="184"/>
      <c r="P30" s="186"/>
      <c r="Q30" s="186"/>
      <c r="R30" s="186"/>
      <c r="S30" s="186"/>
      <c r="T30" s="186"/>
      <c r="U30" s="186"/>
      <c r="V30" s="186"/>
      <c r="X30" s="187"/>
      <c r="Z30" s="186"/>
      <c r="AA30" s="186"/>
      <c r="AB30" s="186"/>
      <c r="AC30" s="186"/>
      <c r="AD30" s="186"/>
      <c r="AE30" s="186"/>
      <c r="AF30" s="186"/>
      <c r="AG30" s="186"/>
      <c r="AH30" s="186"/>
      <c r="AI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H30" s="188"/>
      <c r="BM30" s="186"/>
      <c r="BN30" s="186"/>
      <c r="BO30" s="186"/>
      <c r="BP30" s="186"/>
      <c r="BQ30" s="186"/>
      <c r="BR30" s="186"/>
      <c r="BS30" s="186"/>
      <c r="BU30" s="188"/>
    </row>
    <row r="31" spans="1:74" s="140" customFormat="1">
      <c r="A31" s="343"/>
      <c r="B31" s="170"/>
      <c r="C31" s="171" t="s">
        <v>235</v>
      </c>
      <c r="D31" s="172"/>
      <c r="E31" s="173" t="s">
        <v>220</v>
      </c>
      <c r="F31" s="173" t="s">
        <v>236</v>
      </c>
      <c r="G31" s="189"/>
      <c r="H31" s="175"/>
      <c r="I31" s="175"/>
      <c r="J31" s="175"/>
      <c r="K31" s="175"/>
      <c r="L31" s="176"/>
      <c r="M31" s="175"/>
      <c r="N31" s="175"/>
      <c r="O31" s="175"/>
      <c r="P31" s="175"/>
      <c r="Q31" s="175"/>
      <c r="R31" s="175"/>
      <c r="S31" s="175"/>
      <c r="T31" s="175"/>
      <c r="U31" s="175"/>
      <c r="V31" s="175"/>
      <c r="W31" s="127"/>
      <c r="X31" s="177"/>
      <c r="Y31" s="127"/>
      <c r="Z31" s="178"/>
      <c r="AA31" s="178"/>
      <c r="AB31" s="178"/>
      <c r="AC31" s="178"/>
      <c r="AD31" s="178"/>
      <c r="AE31" s="178"/>
      <c r="AF31" s="178"/>
      <c r="AG31" s="178"/>
      <c r="AH31" s="178"/>
      <c r="AI31" s="178"/>
      <c r="AJ31" s="179"/>
      <c r="AK31" s="179"/>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27"/>
      <c r="BH31" s="180"/>
      <c r="BI31" s="127"/>
      <c r="BJ31" s="181"/>
      <c r="BK31" s="181"/>
      <c r="BL31" s="181"/>
      <c r="BM31" s="182"/>
      <c r="BN31" s="182"/>
      <c r="BO31" s="182"/>
      <c r="BP31" s="182"/>
      <c r="BQ31" s="182"/>
      <c r="BR31" s="182"/>
      <c r="BS31" s="182"/>
      <c r="BT31" s="127"/>
      <c r="BU31" s="183"/>
      <c r="BV31" s="127"/>
    </row>
    <row r="32" spans="1:74">
      <c r="A32" s="343"/>
      <c r="B32" s="170"/>
      <c r="C32" s="190"/>
      <c r="D32" s="167"/>
      <c r="E32" s="185"/>
      <c r="F32" s="185"/>
      <c r="G32" s="168"/>
      <c r="H32" s="184"/>
      <c r="I32" s="184"/>
      <c r="J32" s="184"/>
      <c r="K32" s="184"/>
      <c r="L32" s="169"/>
      <c r="M32" s="184"/>
      <c r="N32" s="184"/>
      <c r="O32" s="184"/>
      <c r="P32" s="186"/>
      <c r="Q32" s="186"/>
      <c r="R32" s="186"/>
      <c r="S32" s="186"/>
      <c r="T32" s="186"/>
      <c r="U32" s="186"/>
      <c r="V32" s="186"/>
      <c r="X32" s="187"/>
      <c r="Z32" s="186"/>
      <c r="AA32" s="186"/>
      <c r="AB32" s="186"/>
      <c r="AC32" s="186"/>
      <c r="AD32" s="186"/>
      <c r="AE32" s="186"/>
      <c r="AF32" s="186"/>
      <c r="AG32" s="186"/>
      <c r="AH32" s="186"/>
      <c r="AI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H32" s="188"/>
      <c r="BM32" s="186"/>
      <c r="BN32" s="186"/>
      <c r="BO32" s="186"/>
      <c r="BP32" s="186"/>
      <c r="BQ32" s="186"/>
      <c r="BR32" s="186"/>
      <c r="BS32" s="186"/>
      <c r="BU32" s="188"/>
    </row>
    <row r="33" spans="1:74" s="140" customFormat="1">
      <c r="A33" s="343"/>
      <c r="B33" s="170"/>
      <c r="C33" s="171" t="s">
        <v>237</v>
      </c>
      <c r="D33" s="172"/>
      <c r="E33" s="173" t="s">
        <v>220</v>
      </c>
      <c r="F33" s="173" t="s">
        <v>238</v>
      </c>
      <c r="G33" s="189"/>
      <c r="H33" s="175"/>
      <c r="I33" s="175"/>
      <c r="J33" s="175"/>
      <c r="K33" s="175"/>
      <c r="L33" s="176"/>
      <c r="M33" s="175"/>
      <c r="N33" s="175"/>
      <c r="O33" s="175"/>
      <c r="P33" s="175"/>
      <c r="Q33" s="175"/>
      <c r="R33" s="175"/>
      <c r="S33" s="175"/>
      <c r="T33" s="175"/>
      <c r="U33" s="175"/>
      <c r="V33" s="175"/>
      <c r="W33" s="127"/>
      <c r="X33" s="177"/>
      <c r="Y33" s="127"/>
      <c r="Z33" s="178"/>
      <c r="AA33" s="178"/>
      <c r="AB33" s="178"/>
      <c r="AC33" s="178"/>
      <c r="AD33" s="178"/>
      <c r="AE33" s="178"/>
      <c r="AF33" s="178"/>
      <c r="AG33" s="178"/>
      <c r="AH33" s="178"/>
      <c r="AI33" s="178"/>
      <c r="AJ33" s="179"/>
      <c r="AK33" s="179"/>
      <c r="AL33" s="178"/>
      <c r="AM33" s="178"/>
      <c r="AN33" s="178"/>
      <c r="AO33" s="178"/>
      <c r="AP33" s="178"/>
      <c r="AQ33" s="178"/>
      <c r="AR33" s="178"/>
      <c r="AS33" s="178"/>
      <c r="AT33" s="178"/>
      <c r="AU33" s="178"/>
      <c r="AV33" s="178"/>
      <c r="AW33" s="178"/>
      <c r="AX33" s="178"/>
      <c r="AY33" s="178"/>
      <c r="AZ33" s="178"/>
      <c r="BA33" s="178"/>
      <c r="BB33" s="178"/>
      <c r="BC33" s="178"/>
      <c r="BD33" s="178"/>
      <c r="BE33" s="178"/>
      <c r="BF33" s="178"/>
      <c r="BG33" s="127"/>
      <c r="BH33" s="180"/>
      <c r="BI33" s="127"/>
      <c r="BJ33" s="181"/>
      <c r="BK33" s="181"/>
      <c r="BL33" s="181"/>
      <c r="BM33" s="182"/>
      <c r="BN33" s="182"/>
      <c r="BO33" s="182"/>
      <c r="BP33" s="182"/>
      <c r="BQ33" s="182"/>
      <c r="BR33" s="182"/>
      <c r="BS33" s="182"/>
      <c r="BT33" s="127"/>
      <c r="BU33" s="183"/>
      <c r="BV33" s="127"/>
    </row>
    <row r="34" spans="1:74">
      <c r="A34" s="166"/>
      <c r="B34" s="167"/>
      <c r="C34" s="166"/>
      <c r="D34" s="167"/>
      <c r="E34" s="168"/>
      <c r="F34" s="168"/>
      <c r="G34" s="168"/>
      <c r="H34" s="166"/>
      <c r="I34" s="166"/>
      <c r="J34" s="166"/>
      <c r="K34" s="166"/>
      <c r="L34" s="169"/>
      <c r="M34" s="166"/>
      <c r="N34" s="166"/>
      <c r="O34" s="166"/>
    </row>
    <row r="35" spans="1:74" s="140" customFormat="1" ht="15" customHeight="1">
      <c r="A35" s="342" t="s">
        <v>239</v>
      </c>
      <c r="B35" s="170"/>
      <c r="C35" s="338" t="s">
        <v>219</v>
      </c>
      <c r="D35" s="172"/>
      <c r="E35" s="173" t="s">
        <v>220</v>
      </c>
      <c r="F35" s="173" t="s">
        <v>221</v>
      </c>
      <c r="G35" s="174"/>
      <c r="H35" s="175"/>
      <c r="I35" s="175"/>
      <c r="J35" s="175"/>
      <c r="K35" s="175"/>
      <c r="L35" s="176"/>
      <c r="M35" s="175"/>
      <c r="N35" s="175"/>
      <c r="O35" s="175"/>
      <c r="P35" s="175"/>
      <c r="Q35" s="175"/>
      <c r="R35" s="175"/>
      <c r="S35" s="175"/>
      <c r="T35" s="175"/>
      <c r="U35" s="175"/>
      <c r="V35" s="175"/>
      <c r="W35" s="127"/>
      <c r="X35" s="177"/>
      <c r="Y35" s="127"/>
      <c r="Z35" s="178"/>
      <c r="AA35" s="178"/>
      <c r="AB35" s="178"/>
      <c r="AC35" s="178"/>
      <c r="AD35" s="178"/>
      <c r="AE35" s="178"/>
      <c r="AF35" s="178"/>
      <c r="AG35" s="178"/>
      <c r="AH35" s="178"/>
      <c r="AI35" s="178"/>
      <c r="AJ35" s="179"/>
      <c r="AK35" s="179"/>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27"/>
      <c r="BH35" s="180"/>
      <c r="BI35" s="127"/>
      <c r="BJ35" s="181"/>
      <c r="BK35" s="181"/>
      <c r="BL35" s="181"/>
      <c r="BM35" s="182"/>
      <c r="BN35" s="182"/>
      <c r="BO35" s="182"/>
      <c r="BP35" s="182"/>
      <c r="BQ35" s="182"/>
      <c r="BR35" s="182"/>
      <c r="BS35" s="182"/>
      <c r="BT35" s="127"/>
      <c r="BU35" s="183"/>
      <c r="BV35" s="127"/>
    </row>
    <row r="36" spans="1:74" s="140" customFormat="1">
      <c r="A36" s="343"/>
      <c r="B36" s="170"/>
      <c r="C36" s="339"/>
      <c r="D36" s="172"/>
      <c r="E36" s="173" t="s">
        <v>111</v>
      </c>
      <c r="F36" s="173" t="s">
        <v>188</v>
      </c>
      <c r="G36" s="174"/>
      <c r="H36" s="175"/>
      <c r="I36" s="175"/>
      <c r="J36" s="175"/>
      <c r="K36" s="175"/>
      <c r="L36" s="176"/>
      <c r="M36" s="175"/>
      <c r="N36" s="175"/>
      <c r="O36" s="175"/>
      <c r="P36" s="175"/>
      <c r="Q36" s="175"/>
      <c r="R36" s="175"/>
      <c r="S36" s="175"/>
      <c r="T36" s="175"/>
      <c r="U36" s="175"/>
      <c r="V36" s="175"/>
      <c r="W36" s="127"/>
      <c r="X36" s="177"/>
      <c r="Y36" s="127"/>
      <c r="Z36" s="178"/>
      <c r="AA36" s="178"/>
      <c r="AB36" s="178"/>
      <c r="AC36" s="178"/>
      <c r="AD36" s="178"/>
      <c r="AE36" s="178"/>
      <c r="AF36" s="178"/>
      <c r="AG36" s="178"/>
      <c r="AH36" s="178"/>
      <c r="AI36" s="178"/>
      <c r="AJ36" s="179"/>
      <c r="AK36" s="179"/>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27"/>
      <c r="BH36" s="180"/>
      <c r="BI36" s="127"/>
      <c r="BJ36" s="181"/>
      <c r="BK36" s="181"/>
      <c r="BL36" s="181"/>
      <c r="BM36" s="182"/>
      <c r="BN36" s="182"/>
      <c r="BO36" s="182"/>
      <c r="BP36" s="182"/>
      <c r="BQ36" s="182"/>
      <c r="BR36" s="182"/>
      <c r="BS36" s="182"/>
      <c r="BT36" s="127"/>
      <c r="BU36" s="183"/>
      <c r="BV36" s="127"/>
    </row>
    <row r="37" spans="1:74" s="140" customFormat="1">
      <c r="A37" s="343"/>
      <c r="B37" s="170"/>
      <c r="C37" s="339"/>
      <c r="D37" s="172"/>
      <c r="E37" s="173" t="s">
        <v>110</v>
      </c>
      <c r="F37" s="173" t="s">
        <v>221</v>
      </c>
      <c r="G37" s="174"/>
      <c r="H37" s="175"/>
      <c r="I37" s="175"/>
      <c r="J37" s="175"/>
      <c r="K37" s="175"/>
      <c r="L37" s="176"/>
      <c r="M37" s="175"/>
      <c r="N37" s="175"/>
      <c r="O37" s="175"/>
      <c r="P37" s="175"/>
      <c r="Q37" s="175"/>
      <c r="R37" s="175"/>
      <c r="S37" s="175"/>
      <c r="T37" s="175"/>
      <c r="U37" s="175"/>
      <c r="V37" s="175"/>
      <c r="W37" s="127"/>
      <c r="X37" s="177"/>
      <c r="Y37" s="127"/>
      <c r="Z37" s="178"/>
      <c r="AA37" s="178"/>
      <c r="AB37" s="178"/>
      <c r="AC37" s="178"/>
      <c r="AD37" s="178"/>
      <c r="AE37" s="178"/>
      <c r="AF37" s="178"/>
      <c r="AG37" s="178"/>
      <c r="AH37" s="178"/>
      <c r="AI37" s="178"/>
      <c r="AJ37" s="179"/>
      <c r="AK37" s="179"/>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27"/>
      <c r="BH37" s="180"/>
      <c r="BI37" s="127"/>
      <c r="BJ37" s="181"/>
      <c r="BK37" s="181"/>
      <c r="BL37" s="181"/>
      <c r="BM37" s="182"/>
      <c r="BN37" s="182"/>
      <c r="BO37" s="182"/>
      <c r="BP37" s="182"/>
      <c r="BQ37" s="182"/>
      <c r="BR37" s="182"/>
      <c r="BS37" s="182"/>
      <c r="BT37" s="127"/>
      <c r="BU37" s="183"/>
      <c r="BV37" s="127"/>
    </row>
    <row r="38" spans="1:74" s="140" customFormat="1">
      <c r="A38" s="343"/>
      <c r="B38" s="170"/>
      <c r="C38" s="202"/>
      <c r="D38" s="172"/>
      <c r="E38" s="173" t="s">
        <v>150</v>
      </c>
      <c r="F38" s="173" t="s">
        <v>221</v>
      </c>
      <c r="G38" s="174"/>
      <c r="H38" s="175"/>
      <c r="I38" s="175"/>
      <c r="J38" s="175"/>
      <c r="K38" s="175"/>
      <c r="L38" s="176"/>
      <c r="M38" s="175"/>
      <c r="N38" s="175"/>
      <c r="O38" s="175"/>
      <c r="P38" s="175"/>
      <c r="Q38" s="175"/>
      <c r="R38" s="175"/>
      <c r="S38" s="175"/>
      <c r="T38" s="175"/>
      <c r="U38" s="175"/>
      <c r="V38" s="175"/>
      <c r="W38" s="127"/>
      <c r="X38" s="177"/>
      <c r="Y38" s="127"/>
      <c r="Z38" s="178"/>
      <c r="AA38" s="178"/>
      <c r="AB38" s="178"/>
      <c r="AC38" s="178"/>
      <c r="AD38" s="178"/>
      <c r="AE38" s="178"/>
      <c r="AF38" s="178"/>
      <c r="AG38" s="178"/>
      <c r="AH38" s="178"/>
      <c r="AI38" s="178"/>
      <c r="AJ38" s="179"/>
      <c r="AK38" s="179"/>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27"/>
      <c r="BH38" s="180"/>
      <c r="BI38" s="127"/>
      <c r="BJ38" s="181"/>
      <c r="BK38" s="181"/>
      <c r="BL38" s="181"/>
      <c r="BM38" s="182"/>
      <c r="BN38" s="182"/>
      <c r="BO38" s="182"/>
      <c r="BP38" s="182"/>
      <c r="BQ38" s="182"/>
      <c r="BR38" s="182"/>
      <c r="BS38" s="182"/>
      <c r="BT38" s="127"/>
      <c r="BU38" s="183"/>
      <c r="BV38" s="127"/>
    </row>
    <row r="39" spans="1:74">
      <c r="A39" s="343"/>
      <c r="B39" s="170"/>
      <c r="C39" s="184"/>
      <c r="D39" s="167"/>
      <c r="E39" s="185"/>
      <c r="F39" s="185"/>
      <c r="G39" s="168"/>
      <c r="H39" s="184"/>
      <c r="I39" s="184"/>
      <c r="J39" s="184"/>
      <c r="K39" s="184"/>
      <c r="L39" s="169"/>
      <c r="M39" s="184"/>
      <c r="N39" s="184"/>
      <c r="O39" s="184"/>
      <c r="P39" s="186"/>
      <c r="Q39" s="186"/>
      <c r="R39" s="186"/>
      <c r="S39" s="186"/>
      <c r="T39" s="186"/>
      <c r="U39" s="186"/>
      <c r="V39" s="186"/>
      <c r="X39" s="187"/>
      <c r="Z39" s="186"/>
      <c r="AA39" s="186"/>
      <c r="AB39" s="186"/>
      <c r="AC39" s="186"/>
      <c r="AD39" s="186"/>
      <c r="AE39" s="186"/>
      <c r="AF39" s="186"/>
      <c r="AG39" s="186"/>
      <c r="AH39" s="186"/>
      <c r="AI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H39" s="188"/>
      <c r="BM39" s="186"/>
      <c r="BN39" s="186"/>
      <c r="BO39" s="186"/>
      <c r="BP39" s="186"/>
      <c r="BQ39" s="186"/>
      <c r="BR39" s="186"/>
      <c r="BS39" s="186"/>
      <c r="BU39" s="188"/>
    </row>
    <row r="40" spans="1:74" s="140" customFormat="1">
      <c r="A40" s="343"/>
      <c r="B40" s="170"/>
      <c r="C40" s="338" t="s">
        <v>222</v>
      </c>
      <c r="D40" s="172"/>
      <c r="E40" s="173" t="s">
        <v>220</v>
      </c>
      <c r="F40" s="173" t="s">
        <v>240</v>
      </c>
      <c r="G40" s="189"/>
      <c r="H40" s="175"/>
      <c r="I40" s="175"/>
      <c r="J40" s="175"/>
      <c r="K40" s="175"/>
      <c r="L40" s="176"/>
      <c r="M40" s="175"/>
      <c r="N40" s="175"/>
      <c r="O40" s="175"/>
      <c r="P40" s="175"/>
      <c r="Q40" s="175"/>
      <c r="R40" s="175"/>
      <c r="S40" s="175"/>
      <c r="T40" s="175"/>
      <c r="U40" s="175"/>
      <c r="V40" s="175"/>
      <c r="W40" s="127"/>
      <c r="X40" s="177"/>
      <c r="Y40" s="127"/>
      <c r="Z40" s="178"/>
      <c r="AA40" s="178"/>
      <c r="AB40" s="178"/>
      <c r="AC40" s="178"/>
      <c r="AD40" s="178"/>
      <c r="AE40" s="178"/>
      <c r="AF40" s="178"/>
      <c r="AG40" s="178"/>
      <c r="AH40" s="178"/>
      <c r="AI40" s="178"/>
      <c r="AJ40" s="179"/>
      <c r="AK40" s="179"/>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27"/>
      <c r="BH40" s="180"/>
      <c r="BI40" s="127"/>
      <c r="BJ40" s="181"/>
      <c r="BK40" s="181"/>
      <c r="BL40" s="181"/>
      <c r="BM40" s="182"/>
      <c r="BN40" s="182"/>
      <c r="BO40" s="182"/>
      <c r="BP40" s="182"/>
      <c r="BQ40" s="182"/>
      <c r="BR40" s="182"/>
      <c r="BS40" s="182"/>
      <c r="BT40" s="127"/>
      <c r="BU40" s="183"/>
      <c r="BV40" s="127"/>
    </row>
    <row r="41" spans="1:74" s="140" customFormat="1">
      <c r="A41" s="343"/>
      <c r="B41" s="170"/>
      <c r="C41" s="339"/>
      <c r="D41" s="172"/>
      <c r="E41" s="173" t="s">
        <v>111</v>
      </c>
      <c r="F41" s="173" t="s">
        <v>240</v>
      </c>
      <c r="G41" s="189"/>
      <c r="H41" s="175"/>
      <c r="I41" s="175"/>
      <c r="J41" s="175"/>
      <c r="K41" s="175"/>
      <c r="L41" s="176"/>
      <c r="M41" s="175"/>
      <c r="N41" s="175"/>
      <c r="O41" s="175"/>
      <c r="P41" s="175"/>
      <c r="Q41" s="175"/>
      <c r="R41" s="175"/>
      <c r="S41" s="175"/>
      <c r="T41" s="175"/>
      <c r="U41" s="175"/>
      <c r="V41" s="175"/>
      <c r="W41" s="127"/>
      <c r="X41" s="177"/>
      <c r="Y41" s="127"/>
      <c r="Z41" s="178"/>
      <c r="AA41" s="178"/>
      <c r="AB41" s="178"/>
      <c r="AC41" s="178"/>
      <c r="AD41" s="178"/>
      <c r="AE41" s="178"/>
      <c r="AF41" s="178"/>
      <c r="AG41" s="178"/>
      <c r="AH41" s="178"/>
      <c r="AI41" s="178"/>
      <c r="AJ41" s="179"/>
      <c r="AK41" s="179"/>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27"/>
      <c r="BH41" s="180"/>
      <c r="BI41" s="127"/>
      <c r="BJ41" s="181"/>
      <c r="BK41" s="181"/>
      <c r="BL41" s="181"/>
      <c r="BM41" s="182"/>
      <c r="BN41" s="182"/>
      <c r="BO41" s="182"/>
      <c r="BP41" s="182"/>
      <c r="BQ41" s="182"/>
      <c r="BR41" s="182"/>
      <c r="BS41" s="182"/>
      <c r="BT41" s="127"/>
      <c r="BU41" s="183"/>
      <c r="BV41" s="127"/>
    </row>
    <row r="42" spans="1:74" s="140" customFormat="1">
      <c r="A42" s="343"/>
      <c r="B42" s="170"/>
      <c r="C42" s="339"/>
      <c r="D42" s="172"/>
      <c r="E42" s="173" t="s">
        <v>110</v>
      </c>
      <c r="F42" s="173" t="s">
        <v>240</v>
      </c>
      <c r="G42" s="189"/>
      <c r="H42" s="175"/>
      <c r="I42" s="175"/>
      <c r="J42" s="175"/>
      <c r="K42" s="175"/>
      <c r="L42" s="176"/>
      <c r="M42" s="175"/>
      <c r="N42" s="175"/>
      <c r="O42" s="175"/>
      <c r="P42" s="175"/>
      <c r="Q42" s="175"/>
      <c r="R42" s="175"/>
      <c r="S42" s="175"/>
      <c r="T42" s="175"/>
      <c r="U42" s="175"/>
      <c r="V42" s="175"/>
      <c r="W42" s="127"/>
      <c r="X42" s="177"/>
      <c r="Y42" s="127"/>
      <c r="Z42" s="178"/>
      <c r="AA42" s="178"/>
      <c r="AB42" s="178"/>
      <c r="AC42" s="178"/>
      <c r="AD42" s="178"/>
      <c r="AE42" s="178"/>
      <c r="AF42" s="178"/>
      <c r="AG42" s="178"/>
      <c r="AH42" s="178"/>
      <c r="AI42" s="178"/>
      <c r="AJ42" s="179"/>
      <c r="AK42" s="179"/>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27"/>
      <c r="BH42" s="180"/>
      <c r="BI42" s="127"/>
      <c r="BJ42" s="181"/>
      <c r="BK42" s="181"/>
      <c r="BL42" s="181"/>
      <c r="BM42" s="182"/>
      <c r="BN42" s="182"/>
      <c r="BO42" s="182"/>
      <c r="BP42" s="182"/>
      <c r="BQ42" s="182"/>
      <c r="BR42" s="182"/>
      <c r="BS42" s="182"/>
      <c r="BT42" s="127"/>
      <c r="BU42" s="183"/>
      <c r="BV42" s="127"/>
    </row>
    <row r="43" spans="1:74" s="140" customFormat="1">
      <c r="A43" s="343"/>
      <c r="B43" s="170"/>
      <c r="C43" s="202"/>
      <c r="D43" s="172"/>
      <c r="E43" s="173" t="s">
        <v>150</v>
      </c>
      <c r="F43" s="173" t="s">
        <v>240</v>
      </c>
      <c r="G43" s="174"/>
      <c r="H43" s="175"/>
      <c r="I43" s="175"/>
      <c r="J43" s="175"/>
      <c r="K43" s="175"/>
      <c r="L43" s="176"/>
      <c r="M43" s="175"/>
      <c r="N43" s="175"/>
      <c r="O43" s="175"/>
      <c r="P43" s="175"/>
      <c r="Q43" s="175"/>
      <c r="R43" s="175"/>
      <c r="S43" s="175"/>
      <c r="T43" s="175"/>
      <c r="U43" s="175"/>
      <c r="V43" s="175"/>
      <c r="W43" s="127"/>
      <c r="X43" s="177"/>
      <c r="Y43" s="127"/>
      <c r="Z43" s="178"/>
      <c r="AA43" s="178"/>
      <c r="AB43" s="178"/>
      <c r="AC43" s="178"/>
      <c r="AD43" s="178"/>
      <c r="AE43" s="178"/>
      <c r="AF43" s="178"/>
      <c r="AG43" s="178"/>
      <c r="AH43" s="178"/>
      <c r="AI43" s="178"/>
      <c r="AJ43" s="179"/>
      <c r="AK43" s="179"/>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27"/>
      <c r="BH43" s="180"/>
      <c r="BI43" s="127"/>
      <c r="BJ43" s="181"/>
      <c r="BK43" s="181"/>
      <c r="BL43" s="181"/>
      <c r="BM43" s="182"/>
      <c r="BN43" s="182"/>
      <c r="BO43" s="182"/>
      <c r="BP43" s="182"/>
      <c r="BQ43" s="182"/>
      <c r="BR43" s="182"/>
      <c r="BS43" s="182"/>
      <c r="BT43" s="127"/>
      <c r="BU43" s="183"/>
      <c r="BV43" s="127"/>
    </row>
    <row r="44" spans="1:74">
      <c r="A44" s="343"/>
      <c r="B44" s="170"/>
      <c r="C44" s="184"/>
      <c r="D44" s="167"/>
      <c r="E44" s="185"/>
      <c r="F44" s="185"/>
      <c r="G44" s="168"/>
      <c r="H44" s="184"/>
      <c r="I44" s="184"/>
      <c r="J44" s="184"/>
      <c r="K44" s="184"/>
      <c r="L44" s="169"/>
      <c r="M44" s="184"/>
      <c r="N44" s="184"/>
      <c r="O44" s="184"/>
      <c r="P44" s="186"/>
      <c r="Q44" s="186"/>
      <c r="R44" s="186"/>
      <c r="S44" s="186"/>
      <c r="T44" s="186"/>
      <c r="U44" s="186"/>
      <c r="V44" s="186"/>
      <c r="X44" s="187"/>
      <c r="Z44" s="186"/>
      <c r="AA44" s="186"/>
      <c r="AB44" s="186"/>
      <c r="AC44" s="186"/>
      <c r="AD44" s="186"/>
      <c r="AE44" s="186"/>
      <c r="AF44" s="186"/>
      <c r="AG44" s="186"/>
      <c r="AH44" s="186"/>
      <c r="AI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H44" s="188"/>
      <c r="BM44" s="186"/>
      <c r="BN44" s="186"/>
      <c r="BO44" s="186"/>
      <c r="BP44" s="186"/>
      <c r="BQ44" s="186"/>
      <c r="BR44" s="186"/>
      <c r="BS44" s="186"/>
      <c r="BU44" s="188"/>
    </row>
    <row r="45" spans="1:74" s="140" customFormat="1">
      <c r="A45" s="343"/>
      <c r="B45" s="170"/>
      <c r="C45" s="338" t="s">
        <v>223</v>
      </c>
      <c r="D45" s="172"/>
      <c r="E45" s="173" t="s">
        <v>220</v>
      </c>
      <c r="F45" s="173" t="s">
        <v>191</v>
      </c>
      <c r="G45" s="189"/>
      <c r="H45" s="175"/>
      <c r="I45" s="175"/>
      <c r="J45" s="175"/>
      <c r="K45" s="175"/>
      <c r="L45" s="176"/>
      <c r="M45" s="175"/>
      <c r="N45" s="175"/>
      <c r="O45" s="175"/>
      <c r="P45" s="175"/>
      <c r="Q45" s="175"/>
      <c r="R45" s="175"/>
      <c r="S45" s="175"/>
      <c r="T45" s="175"/>
      <c r="U45" s="175"/>
      <c r="V45" s="175"/>
      <c r="W45" s="127"/>
      <c r="X45" s="177"/>
      <c r="Y45" s="127"/>
      <c r="Z45" s="178"/>
      <c r="AA45" s="178"/>
      <c r="AB45" s="178"/>
      <c r="AC45" s="178"/>
      <c r="AD45" s="178"/>
      <c r="AE45" s="178"/>
      <c r="AF45" s="178"/>
      <c r="AG45" s="178"/>
      <c r="AH45" s="178"/>
      <c r="AI45" s="178"/>
      <c r="AJ45" s="179"/>
      <c r="AK45" s="179"/>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27"/>
      <c r="BH45" s="180"/>
      <c r="BI45" s="127"/>
      <c r="BJ45" s="181"/>
      <c r="BK45" s="181"/>
      <c r="BL45" s="181"/>
      <c r="BM45" s="182"/>
      <c r="BN45" s="182"/>
      <c r="BO45" s="182"/>
      <c r="BP45" s="182"/>
      <c r="BQ45" s="182"/>
      <c r="BR45" s="182"/>
      <c r="BS45" s="182"/>
      <c r="BT45" s="127"/>
      <c r="BU45" s="183"/>
      <c r="BV45" s="127"/>
    </row>
    <row r="46" spans="1:74" s="140" customFormat="1">
      <c r="A46" s="343"/>
      <c r="B46" s="170"/>
      <c r="C46" s="339"/>
      <c r="D46" s="172"/>
      <c r="E46" s="173" t="s">
        <v>111</v>
      </c>
      <c r="F46" s="173" t="s">
        <v>241</v>
      </c>
      <c r="G46" s="189"/>
      <c r="H46" s="175"/>
      <c r="I46" s="175"/>
      <c r="J46" s="175"/>
      <c r="K46" s="175"/>
      <c r="L46" s="176"/>
      <c r="M46" s="175"/>
      <c r="N46" s="175"/>
      <c r="O46" s="175"/>
      <c r="P46" s="175"/>
      <c r="Q46" s="175"/>
      <c r="R46" s="175"/>
      <c r="S46" s="175"/>
      <c r="T46" s="175"/>
      <c r="U46" s="175"/>
      <c r="V46" s="175"/>
      <c r="W46" s="127"/>
      <c r="X46" s="177"/>
      <c r="Y46" s="127"/>
      <c r="Z46" s="178"/>
      <c r="AA46" s="178"/>
      <c r="AB46" s="178"/>
      <c r="AC46" s="178"/>
      <c r="AD46" s="178"/>
      <c r="AE46" s="178"/>
      <c r="AF46" s="178"/>
      <c r="AG46" s="178"/>
      <c r="AH46" s="178"/>
      <c r="AI46" s="178"/>
      <c r="AJ46" s="179"/>
      <c r="AK46" s="179"/>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27"/>
      <c r="BH46" s="180"/>
      <c r="BI46" s="127"/>
      <c r="BJ46" s="181"/>
      <c r="BK46" s="181"/>
      <c r="BL46" s="181"/>
      <c r="BM46" s="182"/>
      <c r="BN46" s="182"/>
      <c r="BO46" s="182"/>
      <c r="BP46" s="182"/>
      <c r="BQ46" s="182"/>
      <c r="BR46" s="182"/>
      <c r="BS46" s="182"/>
      <c r="BT46" s="127"/>
      <c r="BU46" s="183"/>
      <c r="BV46" s="127"/>
    </row>
    <row r="47" spans="1:74" s="140" customFormat="1">
      <c r="A47" s="343"/>
      <c r="B47" s="170"/>
      <c r="C47" s="339"/>
      <c r="D47" s="172"/>
      <c r="E47" s="173" t="s">
        <v>110</v>
      </c>
      <c r="F47" s="173" t="s">
        <v>241</v>
      </c>
      <c r="G47" s="189"/>
      <c r="H47" s="175"/>
      <c r="I47" s="175"/>
      <c r="J47" s="175"/>
      <c r="K47" s="175"/>
      <c r="L47" s="176"/>
      <c r="M47" s="175"/>
      <c r="N47" s="175"/>
      <c r="O47" s="175"/>
      <c r="P47" s="175"/>
      <c r="Q47" s="175"/>
      <c r="R47" s="175"/>
      <c r="S47" s="175"/>
      <c r="T47" s="175"/>
      <c r="U47" s="175"/>
      <c r="V47" s="175"/>
      <c r="W47" s="127"/>
      <c r="X47" s="177"/>
      <c r="Y47" s="127"/>
      <c r="Z47" s="178"/>
      <c r="AA47" s="178"/>
      <c r="AB47" s="178"/>
      <c r="AC47" s="178"/>
      <c r="AD47" s="178"/>
      <c r="AE47" s="178"/>
      <c r="AF47" s="178"/>
      <c r="AG47" s="178"/>
      <c r="AH47" s="178"/>
      <c r="AI47" s="178"/>
      <c r="AJ47" s="179"/>
      <c r="AK47" s="179"/>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27"/>
      <c r="BH47" s="180"/>
      <c r="BI47" s="127"/>
      <c r="BJ47" s="181"/>
      <c r="BK47" s="181"/>
      <c r="BL47" s="181"/>
      <c r="BM47" s="182"/>
      <c r="BN47" s="182"/>
      <c r="BO47" s="182"/>
      <c r="BP47" s="182"/>
      <c r="BQ47" s="182"/>
      <c r="BR47" s="182"/>
      <c r="BS47" s="182"/>
      <c r="BT47" s="127"/>
      <c r="BU47" s="183"/>
      <c r="BV47" s="127"/>
    </row>
    <row r="48" spans="1:74" s="140" customFormat="1">
      <c r="A48" s="343"/>
      <c r="B48" s="170"/>
      <c r="C48" s="202"/>
      <c r="D48" s="172"/>
      <c r="E48" s="173" t="s">
        <v>150</v>
      </c>
      <c r="F48" s="173" t="s">
        <v>242</v>
      </c>
      <c r="G48" s="174"/>
      <c r="H48" s="175"/>
      <c r="I48" s="175"/>
      <c r="J48" s="175"/>
      <c r="K48" s="175"/>
      <c r="L48" s="176"/>
      <c r="M48" s="175"/>
      <c r="N48" s="175"/>
      <c r="O48" s="175"/>
      <c r="P48" s="175"/>
      <c r="Q48" s="175"/>
      <c r="R48" s="175"/>
      <c r="S48" s="175"/>
      <c r="T48" s="175"/>
      <c r="U48" s="175"/>
      <c r="V48" s="175"/>
      <c r="W48" s="127"/>
      <c r="X48" s="177"/>
      <c r="Y48" s="127"/>
      <c r="Z48" s="178"/>
      <c r="AA48" s="178"/>
      <c r="AB48" s="178"/>
      <c r="AC48" s="178"/>
      <c r="AD48" s="178"/>
      <c r="AE48" s="178"/>
      <c r="AF48" s="178"/>
      <c r="AG48" s="178"/>
      <c r="AH48" s="178"/>
      <c r="AI48" s="178"/>
      <c r="AJ48" s="179"/>
      <c r="AK48" s="179"/>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27"/>
      <c r="BH48" s="180"/>
      <c r="BI48" s="127"/>
      <c r="BJ48" s="181"/>
      <c r="BK48" s="181"/>
      <c r="BL48" s="181"/>
      <c r="BM48" s="182"/>
      <c r="BN48" s="182"/>
      <c r="BO48" s="182"/>
      <c r="BP48" s="182"/>
      <c r="BQ48" s="182"/>
      <c r="BR48" s="182"/>
      <c r="BS48" s="182"/>
      <c r="BT48" s="127"/>
      <c r="BU48" s="183"/>
      <c r="BV48" s="127"/>
    </row>
    <row r="49" spans="1:74">
      <c r="A49" s="343"/>
      <c r="B49" s="170"/>
      <c r="C49" s="184"/>
      <c r="D49" s="167"/>
      <c r="E49" s="185"/>
      <c r="F49" s="185"/>
      <c r="G49" s="168"/>
      <c r="H49" s="184"/>
      <c r="I49" s="184"/>
      <c r="J49" s="184"/>
      <c r="K49" s="184"/>
      <c r="L49" s="169"/>
      <c r="M49" s="184"/>
      <c r="N49" s="184"/>
      <c r="O49" s="184"/>
      <c r="P49" s="186"/>
      <c r="Q49" s="186"/>
      <c r="R49" s="186"/>
      <c r="S49" s="186"/>
      <c r="T49" s="186"/>
      <c r="U49" s="186"/>
      <c r="V49" s="186"/>
      <c r="X49" s="187"/>
      <c r="Z49" s="186"/>
      <c r="AA49" s="186"/>
      <c r="AB49" s="186"/>
      <c r="AC49" s="186"/>
      <c r="AD49" s="186"/>
      <c r="AE49" s="186"/>
      <c r="AF49" s="186"/>
      <c r="AG49" s="186"/>
      <c r="AH49" s="186"/>
      <c r="AI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H49" s="188"/>
      <c r="BM49" s="186"/>
      <c r="BN49" s="186"/>
      <c r="BO49" s="186"/>
      <c r="BP49" s="186"/>
      <c r="BQ49" s="186"/>
      <c r="BR49" s="186"/>
      <c r="BS49" s="186"/>
      <c r="BU49" s="188"/>
    </row>
    <row r="50" spans="1:74" s="140" customFormat="1">
      <c r="A50" s="343"/>
      <c r="B50" s="170"/>
      <c r="C50" s="338" t="s">
        <v>224</v>
      </c>
      <c r="D50" s="172"/>
      <c r="E50" s="173" t="s">
        <v>220</v>
      </c>
      <c r="F50" s="173" t="s">
        <v>243</v>
      </c>
      <c r="G50" s="189"/>
      <c r="H50" s="175"/>
      <c r="I50" s="175"/>
      <c r="J50" s="175"/>
      <c r="K50" s="175"/>
      <c r="L50" s="176"/>
      <c r="M50" s="175"/>
      <c r="N50" s="175"/>
      <c r="O50" s="175"/>
      <c r="P50" s="175"/>
      <c r="Q50" s="175"/>
      <c r="R50" s="175"/>
      <c r="S50" s="175"/>
      <c r="T50" s="175"/>
      <c r="U50" s="175"/>
      <c r="V50" s="175"/>
      <c r="W50" s="127"/>
      <c r="X50" s="177"/>
      <c r="Y50" s="127"/>
      <c r="Z50" s="178"/>
      <c r="AA50" s="178"/>
      <c r="AB50" s="178"/>
      <c r="AC50" s="178"/>
      <c r="AD50" s="178"/>
      <c r="AE50" s="178"/>
      <c r="AF50" s="178"/>
      <c r="AG50" s="178"/>
      <c r="AH50" s="178"/>
      <c r="AI50" s="178"/>
      <c r="AJ50" s="179"/>
      <c r="AK50" s="179"/>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27"/>
      <c r="BH50" s="180"/>
      <c r="BI50" s="127"/>
      <c r="BJ50" s="181"/>
      <c r="BK50" s="181"/>
      <c r="BL50" s="181"/>
      <c r="BM50" s="182"/>
      <c r="BN50" s="182"/>
      <c r="BO50" s="182"/>
      <c r="BP50" s="182"/>
      <c r="BQ50" s="182"/>
      <c r="BR50" s="182"/>
      <c r="BS50" s="182"/>
      <c r="BT50" s="127"/>
      <c r="BU50" s="183"/>
      <c r="BV50" s="127"/>
    </row>
    <row r="51" spans="1:74" s="140" customFormat="1">
      <c r="A51" s="343"/>
      <c r="B51" s="170"/>
      <c r="C51" s="339"/>
      <c r="D51" s="172"/>
      <c r="E51" s="173" t="s">
        <v>111</v>
      </c>
      <c r="F51" s="173" t="s">
        <v>243</v>
      </c>
      <c r="G51" s="189"/>
      <c r="H51" s="175"/>
      <c r="I51" s="175"/>
      <c r="J51" s="175"/>
      <c r="K51" s="175"/>
      <c r="L51" s="176"/>
      <c r="M51" s="175"/>
      <c r="N51" s="175"/>
      <c r="O51" s="175"/>
      <c r="P51" s="175"/>
      <c r="Q51" s="175"/>
      <c r="R51" s="175"/>
      <c r="S51" s="175"/>
      <c r="T51" s="175"/>
      <c r="U51" s="175"/>
      <c r="V51" s="175"/>
      <c r="W51" s="127"/>
      <c r="X51" s="177"/>
      <c r="Y51" s="127"/>
      <c r="Z51" s="178"/>
      <c r="AA51" s="178"/>
      <c r="AB51" s="178"/>
      <c r="AC51" s="178"/>
      <c r="AD51" s="178"/>
      <c r="AE51" s="178"/>
      <c r="AF51" s="178"/>
      <c r="AG51" s="178"/>
      <c r="AH51" s="178"/>
      <c r="AI51" s="178"/>
      <c r="AJ51" s="179"/>
      <c r="AK51" s="179"/>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27"/>
      <c r="BH51" s="180"/>
      <c r="BI51" s="127"/>
      <c r="BJ51" s="181"/>
      <c r="BK51" s="181"/>
      <c r="BL51" s="181"/>
      <c r="BM51" s="182"/>
      <c r="BN51" s="182"/>
      <c r="BO51" s="182"/>
      <c r="BP51" s="182"/>
      <c r="BQ51" s="182"/>
      <c r="BR51" s="182"/>
      <c r="BS51" s="182"/>
      <c r="BT51" s="127"/>
      <c r="BU51" s="183"/>
      <c r="BV51" s="127"/>
    </row>
    <row r="52" spans="1:74" s="140" customFormat="1">
      <c r="A52" s="343"/>
      <c r="B52" s="170"/>
      <c r="C52" s="339"/>
      <c r="D52" s="172"/>
      <c r="E52" s="173" t="s">
        <v>110</v>
      </c>
      <c r="F52" s="173" t="s">
        <v>243</v>
      </c>
      <c r="G52" s="189"/>
      <c r="H52" s="175"/>
      <c r="I52" s="175"/>
      <c r="J52" s="175"/>
      <c r="K52" s="175"/>
      <c r="L52" s="176"/>
      <c r="M52" s="175"/>
      <c r="N52" s="175"/>
      <c r="O52" s="175"/>
      <c r="P52" s="175"/>
      <c r="Q52" s="175"/>
      <c r="R52" s="175"/>
      <c r="S52" s="175"/>
      <c r="T52" s="175"/>
      <c r="U52" s="175"/>
      <c r="V52" s="175"/>
      <c r="W52" s="127"/>
      <c r="X52" s="177"/>
      <c r="Y52" s="127"/>
      <c r="Z52" s="178"/>
      <c r="AA52" s="178"/>
      <c r="AB52" s="178"/>
      <c r="AC52" s="178"/>
      <c r="AD52" s="178"/>
      <c r="AE52" s="178"/>
      <c r="AF52" s="178"/>
      <c r="AG52" s="178"/>
      <c r="AH52" s="178"/>
      <c r="AI52" s="178"/>
      <c r="AJ52" s="179"/>
      <c r="AK52" s="179"/>
      <c r="AL52" s="178"/>
      <c r="AM52" s="178"/>
      <c r="AN52" s="178"/>
      <c r="AO52" s="178"/>
      <c r="AP52" s="178"/>
      <c r="AQ52" s="178"/>
      <c r="AR52" s="178"/>
      <c r="AS52" s="178"/>
      <c r="AT52" s="178"/>
      <c r="AU52" s="178"/>
      <c r="AV52" s="178"/>
      <c r="AW52" s="178"/>
      <c r="AX52" s="178"/>
      <c r="AY52" s="178"/>
      <c r="AZ52" s="178"/>
      <c r="BA52" s="178"/>
      <c r="BB52" s="178"/>
      <c r="BC52" s="178"/>
      <c r="BD52" s="178"/>
      <c r="BE52" s="178"/>
      <c r="BF52" s="178"/>
      <c r="BG52" s="127"/>
      <c r="BH52" s="180"/>
      <c r="BI52" s="127"/>
      <c r="BJ52" s="181"/>
      <c r="BK52" s="181"/>
      <c r="BL52" s="181"/>
      <c r="BM52" s="182"/>
      <c r="BN52" s="182"/>
      <c r="BO52" s="182"/>
      <c r="BP52" s="182"/>
      <c r="BQ52" s="182"/>
      <c r="BR52" s="182"/>
      <c r="BS52" s="182"/>
      <c r="BT52" s="127"/>
      <c r="BU52" s="183"/>
      <c r="BV52" s="127"/>
    </row>
    <row r="53" spans="1:74" s="140" customFormat="1">
      <c r="A53" s="343"/>
      <c r="B53" s="170"/>
      <c r="C53" s="202"/>
      <c r="D53" s="172"/>
      <c r="E53" s="173" t="s">
        <v>150</v>
      </c>
      <c r="F53" s="173" t="s">
        <v>243</v>
      </c>
      <c r="G53" s="174"/>
      <c r="H53" s="175"/>
      <c r="I53" s="175"/>
      <c r="J53" s="175"/>
      <c r="K53" s="175"/>
      <c r="L53" s="176"/>
      <c r="M53" s="175"/>
      <c r="N53" s="175"/>
      <c r="O53" s="175"/>
      <c r="P53" s="175"/>
      <c r="Q53" s="175"/>
      <c r="R53" s="175"/>
      <c r="S53" s="175"/>
      <c r="T53" s="175"/>
      <c r="U53" s="175"/>
      <c r="V53" s="175"/>
      <c r="W53" s="127"/>
      <c r="X53" s="177"/>
      <c r="Y53" s="127"/>
      <c r="Z53" s="178"/>
      <c r="AA53" s="178"/>
      <c r="AB53" s="178"/>
      <c r="AC53" s="178"/>
      <c r="AD53" s="178"/>
      <c r="AE53" s="178"/>
      <c r="AF53" s="178"/>
      <c r="AG53" s="178"/>
      <c r="AH53" s="178"/>
      <c r="AI53" s="178"/>
      <c r="AJ53" s="179"/>
      <c r="AK53" s="179"/>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27"/>
      <c r="BH53" s="180"/>
      <c r="BI53" s="127"/>
      <c r="BJ53" s="181"/>
      <c r="BK53" s="181"/>
      <c r="BL53" s="181"/>
      <c r="BM53" s="182"/>
      <c r="BN53" s="182"/>
      <c r="BO53" s="182"/>
      <c r="BP53" s="182"/>
      <c r="BQ53" s="182"/>
      <c r="BR53" s="182"/>
      <c r="BS53" s="182"/>
      <c r="BT53" s="127"/>
      <c r="BU53" s="183"/>
      <c r="BV53" s="127"/>
    </row>
    <row r="54" spans="1:74">
      <c r="A54" s="343"/>
      <c r="B54" s="170"/>
      <c r="C54" s="184"/>
      <c r="D54" s="167"/>
      <c r="E54" s="185"/>
      <c r="F54" s="185"/>
      <c r="G54" s="168"/>
      <c r="H54" s="184"/>
      <c r="I54" s="184"/>
      <c r="J54" s="184"/>
      <c r="K54" s="184"/>
      <c r="L54" s="169"/>
      <c r="M54" s="184"/>
      <c r="N54" s="184"/>
      <c r="O54" s="184"/>
      <c r="P54" s="186"/>
      <c r="Q54" s="186"/>
      <c r="R54" s="186"/>
      <c r="S54" s="186"/>
      <c r="T54" s="186"/>
      <c r="U54" s="186"/>
      <c r="V54" s="186"/>
      <c r="X54" s="187"/>
      <c r="Z54" s="186"/>
      <c r="AA54" s="186"/>
      <c r="AB54" s="186"/>
      <c r="AC54" s="186"/>
      <c r="AD54" s="186"/>
      <c r="AE54" s="186"/>
      <c r="AF54" s="186"/>
      <c r="AG54" s="186"/>
      <c r="AH54" s="186"/>
      <c r="AI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H54" s="188"/>
      <c r="BM54" s="186"/>
      <c r="BN54" s="186"/>
      <c r="BO54" s="186"/>
      <c r="BP54" s="186"/>
      <c r="BQ54" s="186"/>
      <c r="BR54" s="186"/>
      <c r="BS54" s="186"/>
      <c r="BU54" s="188"/>
    </row>
    <row r="55" spans="1:74" s="201" customFormat="1">
      <c r="A55" s="343"/>
      <c r="B55" s="191"/>
      <c r="C55" s="344" t="s">
        <v>225</v>
      </c>
      <c r="D55" s="193"/>
      <c r="E55" s="194" t="s">
        <v>220</v>
      </c>
      <c r="F55" s="194" t="s">
        <v>244</v>
      </c>
      <c r="G55" s="195"/>
      <c r="H55" s="176"/>
      <c r="I55" s="176"/>
      <c r="J55" s="176"/>
      <c r="K55" s="176"/>
      <c r="L55" s="176"/>
      <c r="M55" s="176"/>
      <c r="N55" s="176"/>
      <c r="O55" s="176"/>
      <c r="P55" s="176"/>
      <c r="Q55" s="176"/>
      <c r="R55" s="176"/>
      <c r="S55" s="176"/>
      <c r="T55" s="176"/>
      <c r="U55" s="176"/>
      <c r="V55" s="176"/>
      <c r="W55" s="196"/>
      <c r="X55" s="197"/>
      <c r="Y55" s="196"/>
      <c r="Z55" s="179"/>
      <c r="AA55" s="179"/>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c r="BD55" s="179"/>
      <c r="BE55" s="179"/>
      <c r="BF55" s="179"/>
      <c r="BG55" s="196"/>
      <c r="BH55" s="198"/>
      <c r="BI55" s="196"/>
      <c r="BJ55" s="199"/>
      <c r="BK55" s="199"/>
      <c r="BL55" s="199"/>
      <c r="BM55" s="199"/>
      <c r="BN55" s="199"/>
      <c r="BO55" s="199"/>
      <c r="BP55" s="199"/>
      <c r="BQ55" s="199"/>
      <c r="BR55" s="199"/>
      <c r="BS55" s="199"/>
      <c r="BT55" s="196"/>
      <c r="BU55" s="200"/>
      <c r="BV55" s="196"/>
    </row>
    <row r="56" spans="1:74" s="201" customFormat="1">
      <c r="A56" s="343"/>
      <c r="B56" s="191"/>
      <c r="C56" s="345"/>
      <c r="D56" s="193"/>
      <c r="E56" s="194" t="s">
        <v>111</v>
      </c>
      <c r="F56" s="194" t="s">
        <v>244</v>
      </c>
      <c r="G56" s="195"/>
      <c r="H56" s="176"/>
      <c r="I56" s="176"/>
      <c r="J56" s="176"/>
      <c r="K56" s="176"/>
      <c r="L56" s="176"/>
      <c r="M56" s="176"/>
      <c r="N56" s="176"/>
      <c r="O56" s="176"/>
      <c r="P56" s="176"/>
      <c r="Q56" s="176"/>
      <c r="R56" s="176"/>
      <c r="S56" s="176"/>
      <c r="T56" s="176"/>
      <c r="U56" s="176"/>
      <c r="V56" s="176"/>
      <c r="W56" s="196"/>
      <c r="X56" s="197"/>
      <c r="Y56" s="196"/>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96"/>
      <c r="BH56" s="198"/>
      <c r="BI56" s="196"/>
      <c r="BJ56" s="199"/>
      <c r="BK56" s="199"/>
      <c r="BL56" s="199"/>
      <c r="BM56" s="199"/>
      <c r="BN56" s="199"/>
      <c r="BO56" s="199"/>
      <c r="BP56" s="199"/>
      <c r="BQ56" s="199"/>
      <c r="BR56" s="199"/>
      <c r="BS56" s="199"/>
      <c r="BT56" s="196"/>
      <c r="BU56" s="200"/>
      <c r="BV56" s="196"/>
    </row>
    <row r="57" spans="1:74" s="201" customFormat="1">
      <c r="A57" s="343"/>
      <c r="B57" s="191"/>
      <c r="C57" s="345"/>
      <c r="D57" s="193"/>
      <c r="E57" s="194" t="s">
        <v>110</v>
      </c>
      <c r="F57" s="194" t="s">
        <v>244</v>
      </c>
      <c r="G57" s="195"/>
      <c r="H57" s="176"/>
      <c r="I57" s="176"/>
      <c r="J57" s="176"/>
      <c r="K57" s="176"/>
      <c r="L57" s="176"/>
      <c r="M57" s="176"/>
      <c r="N57" s="176"/>
      <c r="O57" s="176"/>
      <c r="P57" s="176"/>
      <c r="Q57" s="176"/>
      <c r="R57" s="176"/>
      <c r="S57" s="176"/>
      <c r="T57" s="176"/>
      <c r="U57" s="176"/>
      <c r="V57" s="176"/>
      <c r="W57" s="196"/>
      <c r="X57" s="197"/>
      <c r="Y57" s="196"/>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c r="BD57" s="179"/>
      <c r="BE57" s="179"/>
      <c r="BF57" s="179"/>
      <c r="BG57" s="196"/>
      <c r="BH57" s="198"/>
      <c r="BI57" s="196"/>
      <c r="BJ57" s="199"/>
      <c r="BK57" s="199"/>
      <c r="BL57" s="199"/>
      <c r="BM57" s="199"/>
      <c r="BN57" s="199"/>
      <c r="BO57" s="199"/>
      <c r="BP57" s="199"/>
      <c r="BQ57" s="199"/>
      <c r="BR57" s="199"/>
      <c r="BS57" s="199"/>
      <c r="BT57" s="196"/>
      <c r="BU57" s="200"/>
      <c r="BV57" s="196"/>
    </row>
    <row r="58" spans="1:74" s="201" customFormat="1">
      <c r="A58" s="343"/>
      <c r="B58" s="191"/>
      <c r="C58" s="203"/>
      <c r="D58" s="193"/>
      <c r="E58" s="194" t="s">
        <v>150</v>
      </c>
      <c r="F58" s="194" t="s">
        <v>244</v>
      </c>
      <c r="G58" s="204"/>
      <c r="H58" s="176"/>
      <c r="I58" s="176"/>
      <c r="J58" s="176"/>
      <c r="K58" s="176"/>
      <c r="L58" s="176"/>
      <c r="M58" s="176"/>
      <c r="N58" s="176"/>
      <c r="O58" s="176"/>
      <c r="P58" s="176"/>
      <c r="Q58" s="176"/>
      <c r="R58" s="176"/>
      <c r="S58" s="176"/>
      <c r="T58" s="176"/>
      <c r="U58" s="176"/>
      <c r="V58" s="176"/>
      <c r="W58" s="196"/>
      <c r="X58" s="197"/>
      <c r="Y58" s="196"/>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79"/>
      <c r="AY58" s="179"/>
      <c r="AZ58" s="179"/>
      <c r="BA58" s="179"/>
      <c r="BB58" s="179"/>
      <c r="BC58" s="179"/>
      <c r="BD58" s="179"/>
      <c r="BE58" s="179"/>
      <c r="BF58" s="179"/>
      <c r="BG58" s="196"/>
      <c r="BH58" s="198"/>
      <c r="BI58" s="196"/>
      <c r="BJ58" s="199"/>
      <c r="BK58" s="199"/>
      <c r="BL58" s="199"/>
      <c r="BM58" s="199"/>
      <c r="BN58" s="199"/>
      <c r="BO58" s="199"/>
      <c r="BP58" s="199"/>
      <c r="BQ58" s="199"/>
      <c r="BR58" s="199"/>
      <c r="BS58" s="199"/>
      <c r="BT58" s="196"/>
      <c r="BU58" s="200"/>
      <c r="BV58" s="196"/>
    </row>
    <row r="59" spans="1:74">
      <c r="A59" s="343"/>
      <c r="B59" s="170"/>
      <c r="C59" s="184"/>
      <c r="D59" s="167"/>
      <c r="E59" s="185"/>
      <c r="F59" s="185"/>
      <c r="G59" s="168"/>
      <c r="H59" s="184"/>
      <c r="I59" s="184"/>
      <c r="J59" s="184"/>
      <c r="K59" s="184"/>
      <c r="L59" s="169"/>
      <c r="M59" s="184"/>
      <c r="N59" s="184"/>
      <c r="O59" s="184"/>
      <c r="P59" s="186"/>
      <c r="Q59" s="186"/>
      <c r="R59" s="186"/>
      <c r="S59" s="186"/>
      <c r="T59" s="186"/>
      <c r="U59" s="186"/>
      <c r="V59" s="186"/>
      <c r="X59" s="187"/>
      <c r="Z59" s="186"/>
      <c r="AA59" s="186"/>
      <c r="AB59" s="186"/>
      <c r="AC59" s="186"/>
      <c r="AD59" s="186"/>
      <c r="AE59" s="186"/>
      <c r="AF59" s="186"/>
      <c r="AG59" s="186"/>
      <c r="AH59" s="186"/>
      <c r="AI59" s="186"/>
      <c r="AL59" s="186"/>
      <c r="AM59" s="186"/>
      <c r="AN59" s="186"/>
      <c r="AO59" s="186"/>
      <c r="AP59" s="186"/>
      <c r="AQ59" s="186"/>
      <c r="AR59" s="186"/>
      <c r="AS59" s="186"/>
      <c r="AT59" s="186"/>
      <c r="AU59" s="186"/>
      <c r="AV59" s="186"/>
      <c r="AW59" s="186"/>
      <c r="AX59" s="186"/>
      <c r="AY59" s="186"/>
      <c r="AZ59" s="186"/>
      <c r="BA59" s="186"/>
      <c r="BB59" s="186"/>
      <c r="BC59" s="186"/>
      <c r="BD59" s="186"/>
      <c r="BE59" s="186"/>
      <c r="BF59" s="186"/>
      <c r="BH59" s="188"/>
      <c r="BM59" s="186"/>
      <c r="BN59" s="186"/>
      <c r="BO59" s="186"/>
      <c r="BP59" s="186"/>
      <c r="BQ59" s="186"/>
      <c r="BR59" s="186"/>
      <c r="BS59" s="186"/>
      <c r="BU59" s="188"/>
    </row>
    <row r="60" spans="1:74" s="140" customFormat="1">
      <c r="A60" s="343"/>
      <c r="B60" s="170"/>
      <c r="C60" s="338" t="s">
        <v>226</v>
      </c>
      <c r="D60" s="172"/>
      <c r="E60" s="173" t="s">
        <v>220</v>
      </c>
      <c r="F60" s="173" t="s">
        <v>245</v>
      </c>
      <c r="G60" s="189"/>
      <c r="H60" s="175"/>
      <c r="I60" s="175"/>
      <c r="J60" s="175"/>
      <c r="K60" s="175"/>
      <c r="L60" s="176"/>
      <c r="M60" s="175"/>
      <c r="N60" s="175"/>
      <c r="O60" s="175"/>
      <c r="P60" s="175"/>
      <c r="Q60" s="175"/>
      <c r="R60" s="175"/>
      <c r="S60" s="175"/>
      <c r="T60" s="175"/>
      <c r="U60" s="175"/>
      <c r="V60" s="175"/>
      <c r="W60" s="127"/>
      <c r="X60" s="177"/>
      <c r="Y60" s="127"/>
      <c r="Z60" s="178"/>
      <c r="AA60" s="178"/>
      <c r="AB60" s="178"/>
      <c r="AC60" s="178"/>
      <c r="AD60" s="178"/>
      <c r="AE60" s="178"/>
      <c r="AF60" s="178"/>
      <c r="AG60" s="178"/>
      <c r="AH60" s="178"/>
      <c r="AI60" s="178"/>
      <c r="AJ60" s="179"/>
      <c r="AK60" s="179"/>
      <c r="AL60" s="178"/>
      <c r="AM60" s="178"/>
      <c r="AN60" s="178"/>
      <c r="AO60" s="178"/>
      <c r="AP60" s="178"/>
      <c r="AQ60" s="178"/>
      <c r="AR60" s="178"/>
      <c r="AS60" s="178"/>
      <c r="AT60" s="178"/>
      <c r="AU60" s="178"/>
      <c r="AV60" s="178"/>
      <c r="AW60" s="178"/>
      <c r="AX60" s="178"/>
      <c r="AY60" s="178"/>
      <c r="AZ60" s="178"/>
      <c r="BA60" s="178"/>
      <c r="BB60" s="178"/>
      <c r="BC60" s="178"/>
      <c r="BD60" s="178"/>
      <c r="BE60" s="178"/>
      <c r="BF60" s="178"/>
      <c r="BG60" s="127"/>
      <c r="BH60" s="180"/>
      <c r="BI60" s="127"/>
      <c r="BJ60" s="181"/>
      <c r="BK60" s="181"/>
      <c r="BL60" s="181"/>
      <c r="BM60" s="182"/>
      <c r="BN60" s="182"/>
      <c r="BO60" s="182"/>
      <c r="BP60" s="182"/>
      <c r="BQ60" s="182"/>
      <c r="BR60" s="182"/>
      <c r="BS60" s="182"/>
      <c r="BT60" s="127"/>
      <c r="BU60" s="183"/>
      <c r="BV60" s="127"/>
    </row>
    <row r="61" spans="1:74" s="140" customFormat="1">
      <c r="A61" s="343"/>
      <c r="B61" s="170"/>
      <c r="C61" s="339"/>
      <c r="D61" s="172"/>
      <c r="E61" s="173" t="s">
        <v>111</v>
      </c>
      <c r="F61" s="173" t="s">
        <v>227</v>
      </c>
      <c r="G61" s="189"/>
      <c r="H61" s="175"/>
      <c r="I61" s="175"/>
      <c r="J61" s="175"/>
      <c r="K61" s="175"/>
      <c r="L61" s="176"/>
      <c r="M61" s="175"/>
      <c r="N61" s="175"/>
      <c r="O61" s="175"/>
      <c r="P61" s="175"/>
      <c r="Q61" s="175"/>
      <c r="R61" s="175"/>
      <c r="S61" s="175"/>
      <c r="T61" s="175"/>
      <c r="U61" s="175"/>
      <c r="V61" s="175"/>
      <c r="W61" s="127"/>
      <c r="X61" s="177"/>
      <c r="Y61" s="127"/>
      <c r="Z61" s="178"/>
      <c r="AA61" s="178"/>
      <c r="AB61" s="178"/>
      <c r="AC61" s="178"/>
      <c r="AD61" s="178"/>
      <c r="AE61" s="178"/>
      <c r="AF61" s="178"/>
      <c r="AG61" s="178"/>
      <c r="AH61" s="178"/>
      <c r="AI61" s="178"/>
      <c r="AJ61" s="179"/>
      <c r="AK61" s="179"/>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27"/>
      <c r="BH61" s="180"/>
      <c r="BI61" s="127"/>
      <c r="BJ61" s="181"/>
      <c r="BK61" s="181"/>
      <c r="BL61" s="181"/>
      <c r="BM61" s="182"/>
      <c r="BN61" s="182"/>
      <c r="BO61" s="182"/>
      <c r="BP61" s="182"/>
      <c r="BQ61" s="182"/>
      <c r="BR61" s="182"/>
      <c r="BS61" s="182"/>
      <c r="BT61" s="127"/>
      <c r="BU61" s="183"/>
      <c r="BV61" s="127"/>
    </row>
    <row r="62" spans="1:74" s="140" customFormat="1">
      <c r="A62" s="343"/>
      <c r="B62" s="170"/>
      <c r="C62" s="339"/>
      <c r="D62" s="172"/>
      <c r="E62" s="173" t="s">
        <v>110</v>
      </c>
      <c r="F62" s="173" t="s">
        <v>227</v>
      </c>
      <c r="G62" s="189"/>
      <c r="H62" s="175"/>
      <c r="I62" s="175"/>
      <c r="J62" s="175"/>
      <c r="K62" s="175"/>
      <c r="L62" s="176"/>
      <c r="M62" s="175"/>
      <c r="N62" s="175"/>
      <c r="O62" s="175"/>
      <c r="P62" s="175"/>
      <c r="Q62" s="175"/>
      <c r="R62" s="175"/>
      <c r="S62" s="175"/>
      <c r="T62" s="175"/>
      <c r="U62" s="175"/>
      <c r="V62" s="175"/>
      <c r="W62" s="127"/>
      <c r="X62" s="177"/>
      <c r="Y62" s="127"/>
      <c r="Z62" s="178"/>
      <c r="AA62" s="178"/>
      <c r="AB62" s="178"/>
      <c r="AC62" s="178"/>
      <c r="AD62" s="178"/>
      <c r="AE62" s="178"/>
      <c r="AF62" s="178"/>
      <c r="AG62" s="178"/>
      <c r="AH62" s="178"/>
      <c r="AI62" s="178"/>
      <c r="AJ62" s="179"/>
      <c r="AK62" s="179"/>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27"/>
      <c r="BH62" s="180"/>
      <c r="BI62" s="127"/>
      <c r="BJ62" s="181"/>
      <c r="BK62" s="181"/>
      <c r="BL62" s="181"/>
      <c r="BM62" s="182"/>
      <c r="BN62" s="182"/>
      <c r="BO62" s="182"/>
      <c r="BP62" s="182"/>
      <c r="BQ62" s="182"/>
      <c r="BR62" s="182"/>
      <c r="BS62" s="182"/>
      <c r="BT62" s="127"/>
      <c r="BU62" s="183"/>
      <c r="BV62" s="127"/>
    </row>
    <row r="63" spans="1:74" s="140" customFormat="1">
      <c r="A63" s="343"/>
      <c r="B63" s="170"/>
      <c r="C63" s="202"/>
      <c r="D63" s="172"/>
      <c r="E63" s="173" t="s">
        <v>150</v>
      </c>
      <c r="F63" s="173" t="s">
        <v>227</v>
      </c>
      <c r="G63" s="174"/>
      <c r="H63" s="175"/>
      <c r="I63" s="175"/>
      <c r="J63" s="175"/>
      <c r="K63" s="175"/>
      <c r="L63" s="176"/>
      <c r="M63" s="175"/>
      <c r="N63" s="175"/>
      <c r="O63" s="175"/>
      <c r="P63" s="175"/>
      <c r="Q63" s="175"/>
      <c r="R63" s="175"/>
      <c r="S63" s="175"/>
      <c r="T63" s="175"/>
      <c r="U63" s="175"/>
      <c r="V63" s="175"/>
      <c r="W63" s="127"/>
      <c r="X63" s="177"/>
      <c r="Y63" s="127"/>
      <c r="Z63" s="178"/>
      <c r="AA63" s="178"/>
      <c r="AB63" s="178"/>
      <c r="AC63" s="178"/>
      <c r="AD63" s="178"/>
      <c r="AE63" s="178"/>
      <c r="AF63" s="178"/>
      <c r="AG63" s="178"/>
      <c r="AH63" s="178"/>
      <c r="AI63" s="178"/>
      <c r="AJ63" s="179"/>
      <c r="AK63" s="179"/>
      <c r="AL63" s="178"/>
      <c r="AM63" s="178"/>
      <c r="AN63" s="178"/>
      <c r="AO63" s="178"/>
      <c r="AP63" s="178"/>
      <c r="AQ63" s="178"/>
      <c r="AR63" s="178"/>
      <c r="AS63" s="178"/>
      <c r="AT63" s="178"/>
      <c r="AU63" s="178"/>
      <c r="AV63" s="178"/>
      <c r="AW63" s="178"/>
      <c r="AX63" s="178"/>
      <c r="AY63" s="178"/>
      <c r="AZ63" s="178"/>
      <c r="BA63" s="178"/>
      <c r="BB63" s="178"/>
      <c r="BC63" s="178"/>
      <c r="BD63" s="178"/>
      <c r="BE63" s="178"/>
      <c r="BF63" s="178"/>
      <c r="BG63" s="127"/>
      <c r="BH63" s="180"/>
      <c r="BI63" s="127"/>
      <c r="BJ63" s="181"/>
      <c r="BK63" s="181"/>
      <c r="BL63" s="181"/>
      <c r="BM63" s="182"/>
      <c r="BN63" s="182"/>
      <c r="BO63" s="182"/>
      <c r="BP63" s="182"/>
      <c r="BQ63" s="182"/>
      <c r="BR63" s="182"/>
      <c r="BS63" s="182"/>
      <c r="BT63" s="127"/>
      <c r="BU63" s="183"/>
      <c r="BV63" s="127"/>
    </row>
    <row r="64" spans="1:74">
      <c r="A64" s="343"/>
      <c r="B64" s="170"/>
      <c r="C64" s="184"/>
      <c r="D64" s="167"/>
      <c r="E64" s="185"/>
      <c r="F64" s="185"/>
      <c r="G64" s="168"/>
      <c r="H64" s="184"/>
      <c r="I64" s="184"/>
      <c r="J64" s="184"/>
      <c r="K64" s="184"/>
      <c r="L64" s="169"/>
      <c r="M64" s="184"/>
      <c r="N64" s="184"/>
      <c r="O64" s="184"/>
      <c r="P64" s="186"/>
      <c r="Q64" s="186"/>
      <c r="R64" s="186"/>
      <c r="S64" s="186"/>
      <c r="T64" s="186"/>
      <c r="U64" s="186"/>
      <c r="V64" s="186"/>
      <c r="X64" s="187"/>
      <c r="Z64" s="186"/>
      <c r="AA64" s="186"/>
      <c r="AB64" s="186"/>
      <c r="AC64" s="186"/>
      <c r="AD64" s="186"/>
      <c r="AE64" s="186"/>
      <c r="AF64" s="186"/>
      <c r="AG64" s="186"/>
      <c r="AH64" s="186"/>
      <c r="AI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H64" s="188"/>
      <c r="BM64" s="186"/>
      <c r="BN64" s="186"/>
      <c r="BO64" s="186"/>
      <c r="BP64" s="186"/>
      <c r="BQ64" s="186"/>
      <c r="BR64" s="186"/>
      <c r="BS64" s="186"/>
      <c r="BU64" s="188"/>
    </row>
    <row r="65" spans="1:74" s="140" customFormat="1">
      <c r="A65" s="343"/>
      <c r="B65" s="170"/>
      <c r="C65" s="338" t="s">
        <v>228</v>
      </c>
      <c r="D65" s="172"/>
      <c r="E65" s="173" t="s">
        <v>220</v>
      </c>
      <c r="F65" s="173" t="s">
        <v>229</v>
      </c>
      <c r="G65" s="189"/>
      <c r="H65" s="175"/>
      <c r="I65" s="175"/>
      <c r="J65" s="175"/>
      <c r="K65" s="175"/>
      <c r="L65" s="176"/>
      <c r="M65" s="175"/>
      <c r="N65" s="175"/>
      <c r="O65" s="175"/>
      <c r="P65" s="175"/>
      <c r="Q65" s="175"/>
      <c r="R65" s="175"/>
      <c r="S65" s="175"/>
      <c r="T65" s="175"/>
      <c r="U65" s="175"/>
      <c r="V65" s="175"/>
      <c r="W65" s="127"/>
      <c r="X65" s="177"/>
      <c r="Y65" s="127"/>
      <c r="Z65" s="178"/>
      <c r="AA65" s="178"/>
      <c r="AB65" s="178"/>
      <c r="AC65" s="178"/>
      <c r="AD65" s="178"/>
      <c r="AE65" s="178"/>
      <c r="AF65" s="178"/>
      <c r="AG65" s="178"/>
      <c r="AH65" s="178"/>
      <c r="AI65" s="178"/>
      <c r="AJ65" s="179"/>
      <c r="AK65" s="179"/>
      <c r="AL65" s="178"/>
      <c r="AM65" s="178"/>
      <c r="AN65" s="178"/>
      <c r="AO65" s="178"/>
      <c r="AP65" s="178"/>
      <c r="AQ65" s="178"/>
      <c r="AR65" s="178"/>
      <c r="AS65" s="178"/>
      <c r="AT65" s="178"/>
      <c r="AU65" s="178"/>
      <c r="AV65" s="178"/>
      <c r="AW65" s="178"/>
      <c r="AX65" s="178"/>
      <c r="AY65" s="178"/>
      <c r="AZ65" s="178"/>
      <c r="BA65" s="178"/>
      <c r="BB65" s="178"/>
      <c r="BC65" s="178"/>
      <c r="BD65" s="178"/>
      <c r="BE65" s="178"/>
      <c r="BF65" s="178"/>
      <c r="BG65" s="127"/>
      <c r="BH65" s="180"/>
      <c r="BI65" s="127"/>
      <c r="BJ65" s="181"/>
      <c r="BK65" s="181"/>
      <c r="BL65" s="181"/>
      <c r="BM65" s="182"/>
      <c r="BN65" s="182"/>
      <c r="BO65" s="182"/>
      <c r="BP65" s="182"/>
      <c r="BQ65" s="182"/>
      <c r="BR65" s="182"/>
      <c r="BS65" s="182"/>
      <c r="BT65" s="127"/>
      <c r="BU65" s="183"/>
      <c r="BV65" s="127"/>
    </row>
    <row r="66" spans="1:74" s="140" customFormat="1">
      <c r="A66" s="343"/>
      <c r="B66" s="170"/>
      <c r="C66" s="339"/>
      <c r="D66" s="172"/>
      <c r="E66" s="173" t="s">
        <v>111</v>
      </c>
      <c r="F66" s="173" t="s">
        <v>229</v>
      </c>
      <c r="G66" s="189"/>
      <c r="H66" s="175"/>
      <c r="I66" s="175"/>
      <c r="J66" s="175"/>
      <c r="K66" s="175"/>
      <c r="L66" s="176"/>
      <c r="M66" s="175"/>
      <c r="N66" s="175"/>
      <c r="O66" s="175"/>
      <c r="P66" s="175"/>
      <c r="Q66" s="175"/>
      <c r="R66" s="175"/>
      <c r="S66" s="175"/>
      <c r="T66" s="175"/>
      <c r="U66" s="175"/>
      <c r="V66" s="175"/>
      <c r="W66" s="127"/>
      <c r="X66" s="177"/>
      <c r="Y66" s="127"/>
      <c r="Z66" s="178"/>
      <c r="AA66" s="178"/>
      <c r="AB66" s="178"/>
      <c r="AC66" s="178"/>
      <c r="AD66" s="178"/>
      <c r="AE66" s="178"/>
      <c r="AF66" s="178"/>
      <c r="AG66" s="178"/>
      <c r="AH66" s="178"/>
      <c r="AI66" s="178"/>
      <c r="AJ66" s="179"/>
      <c r="AK66" s="179"/>
      <c r="AL66" s="178"/>
      <c r="AM66" s="178"/>
      <c r="AN66" s="178"/>
      <c r="AO66" s="178"/>
      <c r="AP66" s="178"/>
      <c r="AQ66" s="178"/>
      <c r="AR66" s="178"/>
      <c r="AS66" s="178"/>
      <c r="AT66" s="178"/>
      <c r="AU66" s="178"/>
      <c r="AV66" s="178"/>
      <c r="AW66" s="178"/>
      <c r="AX66" s="178"/>
      <c r="AY66" s="178"/>
      <c r="AZ66" s="178"/>
      <c r="BA66" s="178"/>
      <c r="BB66" s="178"/>
      <c r="BC66" s="178"/>
      <c r="BD66" s="178"/>
      <c r="BE66" s="178"/>
      <c r="BF66" s="178"/>
      <c r="BG66" s="127"/>
      <c r="BH66" s="180"/>
      <c r="BI66" s="127"/>
      <c r="BJ66" s="181"/>
      <c r="BK66" s="181"/>
      <c r="BL66" s="181"/>
      <c r="BM66" s="182"/>
      <c r="BN66" s="182"/>
      <c r="BO66" s="182"/>
      <c r="BP66" s="182"/>
      <c r="BQ66" s="182"/>
      <c r="BR66" s="182"/>
      <c r="BS66" s="182"/>
      <c r="BT66" s="127"/>
      <c r="BU66" s="183"/>
      <c r="BV66" s="127"/>
    </row>
    <row r="67" spans="1:74" s="140" customFormat="1">
      <c r="A67" s="343"/>
      <c r="B67" s="170"/>
      <c r="C67" s="339"/>
      <c r="D67" s="172"/>
      <c r="E67" s="173" t="s">
        <v>110</v>
      </c>
      <c r="F67" s="173" t="s">
        <v>246</v>
      </c>
      <c r="G67" s="189"/>
      <c r="H67" s="175"/>
      <c r="I67" s="175"/>
      <c r="J67" s="175"/>
      <c r="K67" s="175"/>
      <c r="L67" s="176"/>
      <c r="M67" s="175"/>
      <c r="N67" s="175"/>
      <c r="O67" s="175"/>
      <c r="P67" s="175"/>
      <c r="Q67" s="175"/>
      <c r="R67" s="175"/>
      <c r="S67" s="175"/>
      <c r="T67" s="175"/>
      <c r="U67" s="175"/>
      <c r="V67" s="175"/>
      <c r="W67" s="127"/>
      <c r="X67" s="177"/>
      <c r="Y67" s="127"/>
      <c r="Z67" s="178"/>
      <c r="AA67" s="178"/>
      <c r="AB67" s="178"/>
      <c r="AC67" s="178"/>
      <c r="AD67" s="178"/>
      <c r="AE67" s="178"/>
      <c r="AF67" s="178"/>
      <c r="AG67" s="178"/>
      <c r="AH67" s="178"/>
      <c r="AI67" s="178"/>
      <c r="AJ67" s="179"/>
      <c r="AK67" s="179"/>
      <c r="AL67" s="178"/>
      <c r="AM67" s="178"/>
      <c r="AN67" s="178"/>
      <c r="AO67" s="178"/>
      <c r="AP67" s="178"/>
      <c r="AQ67" s="178"/>
      <c r="AR67" s="178"/>
      <c r="AS67" s="178"/>
      <c r="AT67" s="178"/>
      <c r="AU67" s="178"/>
      <c r="AV67" s="178"/>
      <c r="AW67" s="178"/>
      <c r="AX67" s="178"/>
      <c r="AY67" s="178"/>
      <c r="AZ67" s="178"/>
      <c r="BA67" s="178"/>
      <c r="BB67" s="178"/>
      <c r="BC67" s="178"/>
      <c r="BD67" s="178"/>
      <c r="BE67" s="178"/>
      <c r="BF67" s="178"/>
      <c r="BG67" s="127"/>
      <c r="BH67" s="180"/>
      <c r="BI67" s="127"/>
      <c r="BJ67" s="181"/>
      <c r="BK67" s="181"/>
      <c r="BL67" s="181"/>
      <c r="BM67" s="182"/>
      <c r="BN67" s="182"/>
      <c r="BO67" s="182"/>
      <c r="BP67" s="182"/>
      <c r="BQ67" s="182"/>
      <c r="BR67" s="182"/>
      <c r="BS67" s="182"/>
      <c r="BT67" s="127"/>
      <c r="BU67" s="183"/>
      <c r="BV67" s="127"/>
    </row>
    <row r="68" spans="1:74" s="140" customFormat="1">
      <c r="A68" s="343"/>
      <c r="B68" s="170"/>
      <c r="C68" s="202"/>
      <c r="D68" s="172"/>
      <c r="E68" s="173" t="s">
        <v>150</v>
      </c>
      <c r="F68" s="173" t="s">
        <v>229</v>
      </c>
      <c r="G68" s="174"/>
      <c r="H68" s="175"/>
      <c r="I68" s="175"/>
      <c r="J68" s="175"/>
      <c r="K68" s="175"/>
      <c r="L68" s="176"/>
      <c r="M68" s="175"/>
      <c r="N68" s="175"/>
      <c r="O68" s="175"/>
      <c r="P68" s="175"/>
      <c r="Q68" s="175"/>
      <c r="R68" s="175"/>
      <c r="S68" s="175"/>
      <c r="T68" s="175"/>
      <c r="U68" s="175"/>
      <c r="V68" s="175"/>
      <c r="W68" s="127"/>
      <c r="X68" s="177"/>
      <c r="Y68" s="127"/>
      <c r="Z68" s="178"/>
      <c r="AA68" s="178"/>
      <c r="AB68" s="178"/>
      <c r="AC68" s="178"/>
      <c r="AD68" s="178"/>
      <c r="AE68" s="178"/>
      <c r="AF68" s="178"/>
      <c r="AG68" s="178"/>
      <c r="AH68" s="178"/>
      <c r="AI68" s="178"/>
      <c r="AJ68" s="179"/>
      <c r="AK68" s="179"/>
      <c r="AL68" s="178"/>
      <c r="AM68" s="178"/>
      <c r="AN68" s="178"/>
      <c r="AO68" s="178"/>
      <c r="AP68" s="178"/>
      <c r="AQ68" s="178"/>
      <c r="AR68" s="178"/>
      <c r="AS68" s="178"/>
      <c r="AT68" s="178"/>
      <c r="AU68" s="178"/>
      <c r="AV68" s="178"/>
      <c r="AW68" s="178"/>
      <c r="AX68" s="178"/>
      <c r="AY68" s="178"/>
      <c r="AZ68" s="178"/>
      <c r="BA68" s="178"/>
      <c r="BB68" s="178"/>
      <c r="BC68" s="178"/>
      <c r="BD68" s="178"/>
      <c r="BE68" s="178"/>
      <c r="BF68" s="178"/>
      <c r="BG68" s="127"/>
      <c r="BH68" s="180"/>
      <c r="BI68" s="127"/>
      <c r="BJ68" s="181"/>
      <c r="BK68" s="181"/>
      <c r="BL68" s="181"/>
      <c r="BM68" s="182"/>
      <c r="BN68" s="182"/>
      <c r="BO68" s="182"/>
      <c r="BP68" s="182"/>
      <c r="BQ68" s="182"/>
      <c r="BR68" s="182"/>
      <c r="BS68" s="182"/>
      <c r="BT68" s="127"/>
      <c r="BU68" s="183"/>
      <c r="BV68" s="127"/>
    </row>
    <row r="69" spans="1:74">
      <c r="A69" s="343"/>
      <c r="B69" s="170"/>
      <c r="C69" s="184"/>
      <c r="D69" s="167"/>
      <c r="E69" s="185"/>
      <c r="F69" s="185"/>
      <c r="G69" s="168"/>
      <c r="H69" s="184"/>
      <c r="I69" s="184"/>
      <c r="J69" s="184"/>
      <c r="K69" s="184"/>
      <c r="L69" s="169"/>
      <c r="M69" s="184"/>
      <c r="N69" s="184"/>
      <c r="O69" s="184"/>
      <c r="P69" s="186"/>
      <c r="Q69" s="186"/>
      <c r="R69" s="186"/>
      <c r="S69" s="186"/>
      <c r="T69" s="186"/>
      <c r="U69" s="186"/>
      <c r="V69" s="186"/>
      <c r="X69" s="187"/>
      <c r="Z69" s="186"/>
      <c r="AA69" s="186"/>
      <c r="AB69" s="186"/>
      <c r="AC69" s="186"/>
      <c r="AD69" s="186"/>
      <c r="AE69" s="186"/>
      <c r="AF69" s="186"/>
      <c r="AG69" s="186"/>
      <c r="AH69" s="186"/>
      <c r="AI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H69" s="188"/>
      <c r="BM69" s="186"/>
      <c r="BN69" s="186"/>
      <c r="BO69" s="186"/>
      <c r="BP69" s="186"/>
      <c r="BQ69" s="186"/>
      <c r="BR69" s="186"/>
      <c r="BS69" s="186"/>
      <c r="BU69" s="188"/>
    </row>
    <row r="70" spans="1:74" s="140" customFormat="1">
      <c r="A70" s="343"/>
      <c r="B70" s="170"/>
      <c r="C70" s="338" t="s">
        <v>230</v>
      </c>
      <c r="D70" s="172"/>
      <c r="E70" s="173" t="s">
        <v>220</v>
      </c>
      <c r="F70" s="173" t="s">
        <v>229</v>
      </c>
      <c r="G70" s="189"/>
      <c r="H70" s="175"/>
      <c r="I70" s="175"/>
      <c r="J70" s="175"/>
      <c r="K70" s="175"/>
      <c r="L70" s="176"/>
      <c r="M70" s="175"/>
      <c r="N70" s="175"/>
      <c r="O70" s="175"/>
      <c r="P70" s="175"/>
      <c r="Q70" s="175"/>
      <c r="R70" s="175"/>
      <c r="S70" s="175"/>
      <c r="T70" s="175"/>
      <c r="U70" s="175"/>
      <c r="V70" s="175"/>
      <c r="W70" s="127"/>
      <c r="X70" s="177"/>
      <c r="Y70" s="127"/>
      <c r="Z70" s="178"/>
      <c r="AA70" s="178"/>
      <c r="AB70" s="178"/>
      <c r="AC70" s="178"/>
      <c r="AD70" s="178"/>
      <c r="AE70" s="178"/>
      <c r="AF70" s="178"/>
      <c r="AG70" s="178"/>
      <c r="AH70" s="178"/>
      <c r="AI70" s="178"/>
      <c r="AJ70" s="179"/>
      <c r="AK70" s="179"/>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27"/>
      <c r="BH70" s="180"/>
      <c r="BI70" s="127"/>
      <c r="BJ70" s="181"/>
      <c r="BK70" s="181"/>
      <c r="BL70" s="181"/>
      <c r="BM70" s="182"/>
      <c r="BN70" s="182"/>
      <c r="BO70" s="182"/>
      <c r="BP70" s="182"/>
      <c r="BQ70" s="182"/>
      <c r="BR70" s="182"/>
      <c r="BS70" s="182"/>
      <c r="BT70" s="127"/>
      <c r="BU70" s="183"/>
      <c r="BV70" s="127"/>
    </row>
    <row r="71" spans="1:74" s="140" customFormat="1">
      <c r="A71" s="343"/>
      <c r="B71" s="170"/>
      <c r="C71" s="339"/>
      <c r="D71" s="172"/>
      <c r="E71" s="173" t="s">
        <v>111</v>
      </c>
      <c r="F71" s="173" t="s">
        <v>229</v>
      </c>
      <c r="G71" s="189"/>
      <c r="H71" s="175"/>
      <c r="I71" s="175"/>
      <c r="J71" s="175"/>
      <c r="K71" s="175"/>
      <c r="L71" s="176"/>
      <c r="M71" s="175"/>
      <c r="N71" s="175"/>
      <c r="O71" s="175"/>
      <c r="P71" s="175"/>
      <c r="Q71" s="175"/>
      <c r="R71" s="175"/>
      <c r="S71" s="175"/>
      <c r="T71" s="175"/>
      <c r="U71" s="175"/>
      <c r="V71" s="175"/>
      <c r="W71" s="127"/>
      <c r="X71" s="177"/>
      <c r="Y71" s="127"/>
      <c r="Z71" s="178"/>
      <c r="AA71" s="178"/>
      <c r="AB71" s="178"/>
      <c r="AC71" s="178"/>
      <c r="AD71" s="178"/>
      <c r="AE71" s="178"/>
      <c r="AF71" s="178"/>
      <c r="AG71" s="178"/>
      <c r="AH71" s="178"/>
      <c r="AI71" s="178"/>
      <c r="AJ71" s="179"/>
      <c r="AK71" s="179"/>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27"/>
      <c r="BH71" s="180"/>
      <c r="BI71" s="127"/>
      <c r="BJ71" s="181"/>
      <c r="BK71" s="181"/>
      <c r="BL71" s="181"/>
      <c r="BM71" s="182"/>
      <c r="BN71" s="182"/>
      <c r="BO71" s="182"/>
      <c r="BP71" s="182"/>
      <c r="BQ71" s="182"/>
      <c r="BR71" s="182"/>
      <c r="BS71" s="182"/>
      <c r="BT71" s="127"/>
      <c r="BU71" s="183"/>
      <c r="BV71" s="127"/>
    </row>
    <row r="72" spans="1:74" s="140" customFormat="1">
      <c r="A72" s="343"/>
      <c r="B72" s="170"/>
      <c r="C72" s="339"/>
      <c r="D72" s="172"/>
      <c r="E72" s="173" t="s">
        <v>110</v>
      </c>
      <c r="F72" s="173" t="s">
        <v>246</v>
      </c>
      <c r="G72" s="189"/>
      <c r="H72" s="175"/>
      <c r="I72" s="175"/>
      <c r="J72" s="175"/>
      <c r="K72" s="175"/>
      <c r="L72" s="176"/>
      <c r="M72" s="175"/>
      <c r="N72" s="175"/>
      <c r="O72" s="175"/>
      <c r="P72" s="175"/>
      <c r="Q72" s="175"/>
      <c r="R72" s="175"/>
      <c r="S72" s="175"/>
      <c r="T72" s="175"/>
      <c r="U72" s="175"/>
      <c r="V72" s="175"/>
      <c r="W72" s="127"/>
      <c r="X72" s="177"/>
      <c r="Y72" s="127"/>
      <c r="Z72" s="178"/>
      <c r="AA72" s="178"/>
      <c r="AB72" s="178"/>
      <c r="AC72" s="178"/>
      <c r="AD72" s="178"/>
      <c r="AE72" s="178"/>
      <c r="AF72" s="178"/>
      <c r="AG72" s="178"/>
      <c r="AH72" s="178"/>
      <c r="AI72" s="178"/>
      <c r="AJ72" s="179"/>
      <c r="AK72" s="179"/>
      <c r="AL72" s="178"/>
      <c r="AM72" s="178"/>
      <c r="AN72" s="178"/>
      <c r="AO72" s="178"/>
      <c r="AP72" s="178"/>
      <c r="AQ72" s="178"/>
      <c r="AR72" s="178"/>
      <c r="AS72" s="178"/>
      <c r="AT72" s="178"/>
      <c r="AU72" s="178"/>
      <c r="AV72" s="178"/>
      <c r="AW72" s="178"/>
      <c r="AX72" s="178"/>
      <c r="AY72" s="178"/>
      <c r="AZ72" s="178"/>
      <c r="BA72" s="178"/>
      <c r="BB72" s="178"/>
      <c r="BC72" s="178"/>
      <c r="BD72" s="178"/>
      <c r="BE72" s="178"/>
      <c r="BF72" s="178"/>
      <c r="BG72" s="127"/>
      <c r="BH72" s="180"/>
      <c r="BI72" s="127"/>
      <c r="BJ72" s="181"/>
      <c r="BK72" s="181"/>
      <c r="BL72" s="181"/>
      <c r="BM72" s="182"/>
      <c r="BN72" s="182"/>
      <c r="BO72" s="182"/>
      <c r="BP72" s="182"/>
      <c r="BQ72" s="182"/>
      <c r="BR72" s="182"/>
      <c r="BS72" s="182"/>
      <c r="BT72" s="127"/>
      <c r="BU72" s="183"/>
      <c r="BV72" s="127"/>
    </row>
    <row r="73" spans="1:74" s="140" customFormat="1">
      <c r="A73" s="343"/>
      <c r="B73" s="170"/>
      <c r="C73" s="202"/>
      <c r="D73" s="172"/>
      <c r="E73" s="173" t="s">
        <v>150</v>
      </c>
      <c r="F73" s="173" t="s">
        <v>229</v>
      </c>
      <c r="G73" s="174"/>
      <c r="H73" s="175"/>
      <c r="I73" s="175"/>
      <c r="J73" s="175"/>
      <c r="K73" s="175"/>
      <c r="L73" s="176"/>
      <c r="M73" s="175"/>
      <c r="N73" s="175"/>
      <c r="O73" s="175"/>
      <c r="P73" s="175"/>
      <c r="Q73" s="175"/>
      <c r="R73" s="175"/>
      <c r="S73" s="175"/>
      <c r="T73" s="175"/>
      <c r="U73" s="175"/>
      <c r="V73" s="175"/>
      <c r="W73" s="127"/>
      <c r="X73" s="177"/>
      <c r="Y73" s="127"/>
      <c r="Z73" s="178"/>
      <c r="AA73" s="178"/>
      <c r="AB73" s="178"/>
      <c r="AC73" s="178"/>
      <c r="AD73" s="178"/>
      <c r="AE73" s="178"/>
      <c r="AF73" s="178"/>
      <c r="AG73" s="178"/>
      <c r="AH73" s="178"/>
      <c r="AI73" s="178"/>
      <c r="AJ73" s="179"/>
      <c r="AK73" s="179"/>
      <c r="AL73" s="178"/>
      <c r="AM73" s="178"/>
      <c r="AN73" s="178"/>
      <c r="AO73" s="178"/>
      <c r="AP73" s="178"/>
      <c r="AQ73" s="178"/>
      <c r="AR73" s="178"/>
      <c r="AS73" s="178"/>
      <c r="AT73" s="178"/>
      <c r="AU73" s="178"/>
      <c r="AV73" s="178"/>
      <c r="AW73" s="178"/>
      <c r="AX73" s="178"/>
      <c r="AY73" s="178"/>
      <c r="AZ73" s="178"/>
      <c r="BA73" s="178"/>
      <c r="BB73" s="178"/>
      <c r="BC73" s="178"/>
      <c r="BD73" s="178"/>
      <c r="BE73" s="178"/>
      <c r="BF73" s="178"/>
      <c r="BG73" s="127"/>
      <c r="BH73" s="180"/>
      <c r="BI73" s="127"/>
      <c r="BJ73" s="181"/>
      <c r="BK73" s="181"/>
      <c r="BL73" s="181"/>
      <c r="BM73" s="182"/>
      <c r="BN73" s="182"/>
      <c r="BO73" s="182"/>
      <c r="BP73" s="182"/>
      <c r="BQ73" s="182"/>
      <c r="BR73" s="182"/>
      <c r="BS73" s="182"/>
      <c r="BT73" s="127"/>
      <c r="BU73" s="183"/>
      <c r="BV73" s="127"/>
    </row>
    <row r="74" spans="1:74">
      <c r="A74" s="343"/>
      <c r="B74" s="170"/>
      <c r="C74" s="184"/>
      <c r="D74" s="167"/>
      <c r="E74" s="185"/>
      <c r="F74" s="185"/>
      <c r="G74" s="168"/>
      <c r="H74" s="184"/>
      <c r="I74" s="184"/>
      <c r="J74" s="184"/>
      <c r="K74" s="184"/>
      <c r="L74" s="169"/>
      <c r="M74" s="184"/>
      <c r="N74" s="184"/>
      <c r="O74" s="184"/>
      <c r="P74" s="186"/>
      <c r="Q74" s="186"/>
      <c r="R74" s="186"/>
      <c r="S74" s="186"/>
      <c r="T74" s="186"/>
      <c r="U74" s="186"/>
      <c r="V74" s="186"/>
      <c r="X74" s="187"/>
      <c r="Z74" s="186"/>
      <c r="AA74" s="186"/>
      <c r="AB74" s="186"/>
      <c r="AC74" s="186"/>
      <c r="AD74" s="186"/>
      <c r="AE74" s="186"/>
      <c r="AF74" s="186"/>
      <c r="AG74" s="186"/>
      <c r="AH74" s="186"/>
      <c r="AI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H74" s="188"/>
      <c r="BM74" s="186"/>
      <c r="BN74" s="186"/>
      <c r="BO74" s="186"/>
      <c r="BP74" s="186"/>
      <c r="BQ74" s="186"/>
      <c r="BR74" s="186"/>
      <c r="BS74" s="186"/>
      <c r="BU74" s="188"/>
    </row>
    <row r="75" spans="1:74" s="140" customFormat="1">
      <c r="A75" s="343"/>
      <c r="B75" s="170"/>
      <c r="C75" s="338" t="s">
        <v>231</v>
      </c>
      <c r="D75" s="172"/>
      <c r="E75" s="173" t="s">
        <v>220</v>
      </c>
      <c r="F75" s="173" t="s">
        <v>247</v>
      </c>
      <c r="G75" s="189"/>
      <c r="H75" s="175"/>
      <c r="I75" s="175"/>
      <c r="J75" s="175"/>
      <c r="K75" s="175"/>
      <c r="L75" s="176"/>
      <c r="M75" s="175"/>
      <c r="N75" s="175"/>
      <c r="O75" s="175"/>
      <c r="P75" s="175"/>
      <c r="Q75" s="175"/>
      <c r="R75" s="175"/>
      <c r="S75" s="175"/>
      <c r="T75" s="175"/>
      <c r="U75" s="175"/>
      <c r="V75" s="175"/>
      <c r="W75" s="127"/>
      <c r="X75" s="177"/>
      <c r="Y75" s="127"/>
      <c r="Z75" s="178"/>
      <c r="AA75" s="178"/>
      <c r="AB75" s="178"/>
      <c r="AC75" s="178"/>
      <c r="AD75" s="178"/>
      <c r="AE75" s="178"/>
      <c r="AF75" s="178"/>
      <c r="AG75" s="178"/>
      <c r="AH75" s="178"/>
      <c r="AI75" s="178"/>
      <c r="AJ75" s="179"/>
      <c r="AK75" s="179"/>
      <c r="AL75" s="178"/>
      <c r="AM75" s="178"/>
      <c r="AN75" s="178"/>
      <c r="AO75" s="178"/>
      <c r="AP75" s="178"/>
      <c r="AQ75" s="178"/>
      <c r="AR75" s="178"/>
      <c r="AS75" s="178"/>
      <c r="AT75" s="178"/>
      <c r="AU75" s="178"/>
      <c r="AV75" s="178"/>
      <c r="AW75" s="178"/>
      <c r="AX75" s="178"/>
      <c r="AY75" s="178"/>
      <c r="AZ75" s="178"/>
      <c r="BA75" s="178"/>
      <c r="BB75" s="178"/>
      <c r="BC75" s="178"/>
      <c r="BD75" s="178"/>
      <c r="BE75" s="178"/>
      <c r="BF75" s="178"/>
      <c r="BG75" s="127"/>
      <c r="BH75" s="180"/>
      <c r="BI75" s="127"/>
      <c r="BJ75" s="181"/>
      <c r="BK75" s="181"/>
      <c r="BL75" s="181"/>
      <c r="BM75" s="182"/>
      <c r="BN75" s="182"/>
      <c r="BO75" s="182"/>
      <c r="BP75" s="182"/>
      <c r="BQ75" s="182"/>
      <c r="BR75" s="182"/>
      <c r="BS75" s="182"/>
      <c r="BT75" s="127"/>
      <c r="BU75" s="183"/>
      <c r="BV75" s="127"/>
    </row>
    <row r="76" spans="1:74" s="140" customFormat="1">
      <c r="A76" s="343"/>
      <c r="B76" s="170"/>
      <c r="C76" s="339"/>
      <c r="D76" s="172"/>
      <c r="E76" s="173" t="s">
        <v>111</v>
      </c>
      <c r="F76" s="173" t="s">
        <v>247</v>
      </c>
      <c r="G76" s="189"/>
      <c r="H76" s="175"/>
      <c r="I76" s="175"/>
      <c r="J76" s="175"/>
      <c r="K76" s="175"/>
      <c r="L76" s="176"/>
      <c r="M76" s="175"/>
      <c r="N76" s="175"/>
      <c r="O76" s="175"/>
      <c r="P76" s="175"/>
      <c r="Q76" s="175"/>
      <c r="R76" s="175"/>
      <c r="S76" s="175"/>
      <c r="T76" s="175"/>
      <c r="U76" s="175"/>
      <c r="V76" s="175"/>
      <c r="W76" s="127"/>
      <c r="X76" s="177"/>
      <c r="Y76" s="127"/>
      <c r="Z76" s="178"/>
      <c r="AA76" s="178"/>
      <c r="AB76" s="178"/>
      <c r="AC76" s="178"/>
      <c r="AD76" s="178"/>
      <c r="AE76" s="178"/>
      <c r="AF76" s="178"/>
      <c r="AG76" s="178"/>
      <c r="AH76" s="178"/>
      <c r="AI76" s="178"/>
      <c r="AJ76" s="179"/>
      <c r="AK76" s="179"/>
      <c r="AL76" s="178"/>
      <c r="AM76" s="178"/>
      <c r="AN76" s="178"/>
      <c r="AO76" s="178"/>
      <c r="AP76" s="178"/>
      <c r="AQ76" s="178"/>
      <c r="AR76" s="178"/>
      <c r="AS76" s="178"/>
      <c r="AT76" s="178"/>
      <c r="AU76" s="178"/>
      <c r="AV76" s="178"/>
      <c r="AW76" s="178"/>
      <c r="AX76" s="178"/>
      <c r="AY76" s="178"/>
      <c r="AZ76" s="178"/>
      <c r="BA76" s="178"/>
      <c r="BB76" s="178"/>
      <c r="BC76" s="178"/>
      <c r="BD76" s="178"/>
      <c r="BE76" s="178"/>
      <c r="BF76" s="178"/>
      <c r="BG76" s="127"/>
      <c r="BH76" s="180"/>
      <c r="BI76" s="127"/>
      <c r="BJ76" s="181"/>
      <c r="BK76" s="181"/>
      <c r="BL76" s="181"/>
      <c r="BM76" s="182"/>
      <c r="BN76" s="182"/>
      <c r="BO76" s="182"/>
      <c r="BP76" s="182"/>
      <c r="BQ76" s="182"/>
      <c r="BR76" s="182"/>
      <c r="BS76" s="182"/>
      <c r="BT76" s="127"/>
      <c r="BU76" s="183"/>
      <c r="BV76" s="127"/>
    </row>
    <row r="77" spans="1:74" s="140" customFormat="1">
      <c r="A77" s="343"/>
      <c r="B77" s="170"/>
      <c r="C77" s="339"/>
      <c r="D77" s="172"/>
      <c r="E77" s="173" t="s">
        <v>110</v>
      </c>
      <c r="F77" s="173" t="s">
        <v>247</v>
      </c>
      <c r="G77" s="189"/>
      <c r="H77" s="175"/>
      <c r="I77" s="175"/>
      <c r="J77" s="175"/>
      <c r="K77" s="175"/>
      <c r="L77" s="176"/>
      <c r="M77" s="175"/>
      <c r="N77" s="175"/>
      <c r="O77" s="175"/>
      <c r="P77" s="175"/>
      <c r="Q77" s="175"/>
      <c r="R77" s="175"/>
      <c r="S77" s="175"/>
      <c r="T77" s="175"/>
      <c r="U77" s="175"/>
      <c r="V77" s="175"/>
      <c r="W77" s="127"/>
      <c r="X77" s="177"/>
      <c r="Y77" s="127"/>
      <c r="Z77" s="178"/>
      <c r="AA77" s="178"/>
      <c r="AB77" s="178"/>
      <c r="AC77" s="178"/>
      <c r="AD77" s="178"/>
      <c r="AE77" s="178"/>
      <c r="AF77" s="178"/>
      <c r="AG77" s="178"/>
      <c r="AH77" s="178"/>
      <c r="AI77" s="178"/>
      <c r="AJ77" s="179"/>
      <c r="AK77" s="179"/>
      <c r="AL77" s="178"/>
      <c r="AM77" s="178"/>
      <c r="AN77" s="178"/>
      <c r="AO77" s="178"/>
      <c r="AP77" s="178"/>
      <c r="AQ77" s="178"/>
      <c r="AR77" s="178"/>
      <c r="AS77" s="178"/>
      <c r="AT77" s="178"/>
      <c r="AU77" s="178"/>
      <c r="AV77" s="178"/>
      <c r="AW77" s="178"/>
      <c r="AX77" s="178"/>
      <c r="AY77" s="178"/>
      <c r="AZ77" s="178"/>
      <c r="BA77" s="178"/>
      <c r="BB77" s="178"/>
      <c r="BC77" s="178"/>
      <c r="BD77" s="178"/>
      <c r="BE77" s="178"/>
      <c r="BF77" s="178"/>
      <c r="BG77" s="127"/>
      <c r="BH77" s="180"/>
      <c r="BI77" s="127"/>
      <c r="BJ77" s="181"/>
      <c r="BK77" s="181"/>
      <c r="BL77" s="181"/>
      <c r="BM77" s="182"/>
      <c r="BN77" s="182"/>
      <c r="BO77" s="182"/>
      <c r="BP77" s="182"/>
      <c r="BQ77" s="182"/>
      <c r="BR77" s="182"/>
      <c r="BS77" s="182"/>
      <c r="BT77" s="127"/>
      <c r="BU77" s="183"/>
      <c r="BV77" s="127"/>
    </row>
    <row r="78" spans="1:74" s="140" customFormat="1">
      <c r="A78" s="343"/>
      <c r="B78" s="170"/>
      <c r="C78" s="202"/>
      <c r="D78" s="172"/>
      <c r="E78" s="173" t="s">
        <v>150</v>
      </c>
      <c r="F78" s="173" t="s">
        <v>247</v>
      </c>
      <c r="G78" s="174"/>
      <c r="H78" s="175"/>
      <c r="I78" s="175"/>
      <c r="J78" s="175"/>
      <c r="K78" s="175"/>
      <c r="L78" s="176"/>
      <c r="M78" s="175"/>
      <c r="N78" s="175"/>
      <c r="O78" s="175"/>
      <c r="P78" s="175"/>
      <c r="Q78" s="175"/>
      <c r="R78" s="175"/>
      <c r="S78" s="175"/>
      <c r="T78" s="175"/>
      <c r="U78" s="175"/>
      <c r="V78" s="175"/>
      <c r="W78" s="127"/>
      <c r="X78" s="177"/>
      <c r="Y78" s="127"/>
      <c r="Z78" s="178"/>
      <c r="AA78" s="178"/>
      <c r="AB78" s="178"/>
      <c r="AC78" s="178"/>
      <c r="AD78" s="178"/>
      <c r="AE78" s="178"/>
      <c r="AF78" s="178"/>
      <c r="AG78" s="178"/>
      <c r="AH78" s="178"/>
      <c r="AI78" s="178"/>
      <c r="AJ78" s="179"/>
      <c r="AK78" s="179"/>
      <c r="AL78" s="178"/>
      <c r="AM78" s="178"/>
      <c r="AN78" s="178"/>
      <c r="AO78" s="178"/>
      <c r="AP78" s="178"/>
      <c r="AQ78" s="178"/>
      <c r="AR78" s="178"/>
      <c r="AS78" s="178"/>
      <c r="AT78" s="178"/>
      <c r="AU78" s="178"/>
      <c r="AV78" s="178"/>
      <c r="AW78" s="178"/>
      <c r="AX78" s="178"/>
      <c r="AY78" s="178"/>
      <c r="AZ78" s="178"/>
      <c r="BA78" s="178"/>
      <c r="BB78" s="178"/>
      <c r="BC78" s="178"/>
      <c r="BD78" s="178"/>
      <c r="BE78" s="178"/>
      <c r="BF78" s="178"/>
      <c r="BG78" s="127"/>
      <c r="BH78" s="180"/>
      <c r="BI78" s="127"/>
      <c r="BJ78" s="181"/>
      <c r="BK78" s="181"/>
      <c r="BL78" s="181"/>
      <c r="BM78" s="182"/>
      <c r="BN78" s="182"/>
      <c r="BO78" s="182"/>
      <c r="BP78" s="182"/>
      <c r="BQ78" s="182"/>
      <c r="BR78" s="182"/>
      <c r="BS78" s="182"/>
      <c r="BT78" s="127"/>
      <c r="BU78" s="183"/>
      <c r="BV78" s="127"/>
    </row>
    <row r="79" spans="1:74">
      <c r="A79" s="343"/>
      <c r="B79" s="170"/>
      <c r="C79" s="184"/>
      <c r="D79" s="167"/>
      <c r="E79" s="185"/>
      <c r="F79" s="185"/>
      <c r="G79" s="168"/>
      <c r="H79" s="184"/>
      <c r="I79" s="184"/>
      <c r="J79" s="184"/>
      <c r="K79" s="184"/>
      <c r="L79" s="169"/>
      <c r="M79" s="184"/>
      <c r="N79" s="184"/>
      <c r="O79" s="184"/>
      <c r="P79" s="186"/>
      <c r="Q79" s="186"/>
      <c r="R79" s="186"/>
      <c r="S79" s="186"/>
      <c r="T79" s="186"/>
      <c r="U79" s="186"/>
      <c r="V79" s="186"/>
      <c r="X79" s="187"/>
      <c r="Z79" s="186"/>
      <c r="AA79" s="186"/>
      <c r="AB79" s="186"/>
      <c r="AC79" s="186"/>
      <c r="AD79" s="186"/>
      <c r="AE79" s="186"/>
      <c r="AF79" s="186"/>
      <c r="AG79" s="186"/>
      <c r="AH79" s="186"/>
      <c r="AI79" s="186"/>
      <c r="AL79" s="186"/>
      <c r="AM79" s="186"/>
      <c r="AN79" s="186"/>
      <c r="AO79" s="186"/>
      <c r="AP79" s="186"/>
      <c r="AQ79" s="186"/>
      <c r="AR79" s="186"/>
      <c r="AS79" s="186"/>
      <c r="AT79" s="186"/>
      <c r="AU79" s="186"/>
      <c r="AV79" s="186"/>
      <c r="AW79" s="186"/>
      <c r="AX79" s="186"/>
      <c r="AY79" s="186"/>
      <c r="AZ79" s="186"/>
      <c r="BA79" s="186"/>
      <c r="BB79" s="186"/>
      <c r="BC79" s="186"/>
      <c r="BD79" s="186"/>
      <c r="BE79" s="186"/>
      <c r="BF79" s="186"/>
      <c r="BH79" s="188"/>
      <c r="BM79" s="186"/>
      <c r="BN79" s="186"/>
      <c r="BO79" s="186"/>
      <c r="BP79" s="186"/>
      <c r="BQ79" s="186"/>
      <c r="BR79" s="186"/>
      <c r="BS79" s="186"/>
      <c r="BU79" s="188"/>
    </row>
    <row r="80" spans="1:74" s="140" customFormat="1">
      <c r="A80" s="343"/>
      <c r="B80" s="170"/>
      <c r="C80" s="338" t="s">
        <v>233</v>
      </c>
      <c r="D80" s="172"/>
      <c r="E80" s="173" t="s">
        <v>220</v>
      </c>
      <c r="F80" s="173" t="s">
        <v>248</v>
      </c>
      <c r="G80" s="189"/>
      <c r="H80" s="175"/>
      <c r="I80" s="175"/>
      <c r="J80" s="175"/>
      <c r="K80" s="175"/>
      <c r="L80" s="176"/>
      <c r="M80" s="175"/>
      <c r="N80" s="175"/>
      <c r="O80" s="175"/>
      <c r="P80" s="175"/>
      <c r="Q80" s="175"/>
      <c r="R80" s="175"/>
      <c r="S80" s="175"/>
      <c r="T80" s="175"/>
      <c r="U80" s="175"/>
      <c r="V80" s="175"/>
      <c r="W80" s="127"/>
      <c r="X80" s="177"/>
      <c r="Y80" s="127"/>
      <c r="Z80" s="178"/>
      <c r="AA80" s="178"/>
      <c r="AB80" s="178"/>
      <c r="AC80" s="178"/>
      <c r="AD80" s="178"/>
      <c r="AE80" s="178"/>
      <c r="AF80" s="178"/>
      <c r="AG80" s="178"/>
      <c r="AH80" s="178"/>
      <c r="AI80" s="178"/>
      <c r="AJ80" s="179"/>
      <c r="AK80" s="179"/>
      <c r="AL80" s="178"/>
      <c r="AM80" s="178"/>
      <c r="AN80" s="178"/>
      <c r="AO80" s="178"/>
      <c r="AP80" s="178"/>
      <c r="AQ80" s="178"/>
      <c r="AR80" s="178"/>
      <c r="AS80" s="178"/>
      <c r="AT80" s="178"/>
      <c r="AU80" s="178"/>
      <c r="AV80" s="178"/>
      <c r="AW80" s="178"/>
      <c r="AX80" s="178"/>
      <c r="AY80" s="178"/>
      <c r="AZ80" s="178"/>
      <c r="BA80" s="178"/>
      <c r="BB80" s="178"/>
      <c r="BC80" s="178"/>
      <c r="BD80" s="178"/>
      <c r="BE80" s="178"/>
      <c r="BF80" s="178"/>
      <c r="BG80" s="127"/>
      <c r="BH80" s="180"/>
      <c r="BI80" s="127"/>
      <c r="BJ80" s="181"/>
      <c r="BK80" s="181"/>
      <c r="BL80" s="181"/>
      <c r="BM80" s="182"/>
      <c r="BN80" s="182"/>
      <c r="BO80" s="182"/>
      <c r="BP80" s="182"/>
      <c r="BQ80" s="182"/>
      <c r="BR80" s="182"/>
      <c r="BS80" s="182"/>
      <c r="BT80" s="127"/>
      <c r="BU80" s="183"/>
      <c r="BV80" s="127"/>
    </row>
    <row r="81" spans="1:74" s="140" customFormat="1">
      <c r="A81" s="343"/>
      <c r="B81" s="170"/>
      <c r="C81" s="339"/>
      <c r="D81" s="172"/>
      <c r="E81" s="173" t="s">
        <v>111</v>
      </c>
      <c r="F81" s="173" t="s">
        <v>249</v>
      </c>
      <c r="G81" s="189"/>
      <c r="H81" s="175"/>
      <c r="I81" s="175"/>
      <c r="J81" s="175"/>
      <c r="K81" s="175"/>
      <c r="L81" s="176"/>
      <c r="M81" s="175"/>
      <c r="N81" s="175"/>
      <c r="O81" s="175"/>
      <c r="P81" s="175"/>
      <c r="Q81" s="175"/>
      <c r="R81" s="175"/>
      <c r="S81" s="175"/>
      <c r="T81" s="175"/>
      <c r="U81" s="175"/>
      <c r="V81" s="175"/>
      <c r="W81" s="127"/>
      <c r="X81" s="177"/>
      <c r="Y81" s="127"/>
      <c r="Z81" s="178"/>
      <c r="AA81" s="178"/>
      <c r="AB81" s="178"/>
      <c r="AC81" s="178"/>
      <c r="AD81" s="178"/>
      <c r="AE81" s="178"/>
      <c r="AF81" s="178"/>
      <c r="AG81" s="178"/>
      <c r="AH81" s="178"/>
      <c r="AI81" s="178"/>
      <c r="AJ81" s="179"/>
      <c r="AK81" s="179"/>
      <c r="AL81" s="178"/>
      <c r="AM81" s="178"/>
      <c r="AN81" s="178"/>
      <c r="AO81" s="178"/>
      <c r="AP81" s="178"/>
      <c r="AQ81" s="178"/>
      <c r="AR81" s="178"/>
      <c r="AS81" s="178"/>
      <c r="AT81" s="178"/>
      <c r="AU81" s="178"/>
      <c r="AV81" s="178"/>
      <c r="AW81" s="178"/>
      <c r="AX81" s="178"/>
      <c r="AY81" s="178"/>
      <c r="AZ81" s="178"/>
      <c r="BA81" s="178"/>
      <c r="BB81" s="178"/>
      <c r="BC81" s="178"/>
      <c r="BD81" s="178"/>
      <c r="BE81" s="178"/>
      <c r="BF81" s="178"/>
      <c r="BG81" s="127"/>
      <c r="BH81" s="180"/>
      <c r="BI81" s="127"/>
      <c r="BJ81" s="181"/>
      <c r="BK81" s="181"/>
      <c r="BL81" s="181"/>
      <c r="BM81" s="182"/>
      <c r="BN81" s="182"/>
      <c r="BO81" s="182"/>
      <c r="BP81" s="182"/>
      <c r="BQ81" s="182"/>
      <c r="BR81" s="182"/>
      <c r="BS81" s="182"/>
      <c r="BT81" s="127"/>
      <c r="BU81" s="183"/>
      <c r="BV81" s="127"/>
    </row>
    <row r="82" spans="1:74" s="140" customFormat="1">
      <c r="A82" s="343"/>
      <c r="B82" s="170"/>
      <c r="C82" s="339"/>
      <c r="D82" s="172"/>
      <c r="E82" s="173" t="s">
        <v>110</v>
      </c>
      <c r="F82" s="173" t="s">
        <v>249</v>
      </c>
      <c r="G82" s="189"/>
      <c r="H82" s="175"/>
      <c r="I82" s="175"/>
      <c r="J82" s="175"/>
      <c r="K82" s="175"/>
      <c r="L82" s="176"/>
      <c r="M82" s="175"/>
      <c r="N82" s="175"/>
      <c r="O82" s="175"/>
      <c r="P82" s="175"/>
      <c r="Q82" s="175"/>
      <c r="R82" s="175"/>
      <c r="S82" s="175"/>
      <c r="T82" s="175"/>
      <c r="U82" s="175"/>
      <c r="V82" s="175"/>
      <c r="W82" s="127"/>
      <c r="X82" s="177"/>
      <c r="Y82" s="127"/>
      <c r="Z82" s="178"/>
      <c r="AA82" s="178"/>
      <c r="AB82" s="178"/>
      <c r="AC82" s="178"/>
      <c r="AD82" s="178"/>
      <c r="AE82" s="178"/>
      <c r="AF82" s="178"/>
      <c r="AG82" s="178"/>
      <c r="AH82" s="178"/>
      <c r="AI82" s="178"/>
      <c r="AJ82" s="179"/>
      <c r="AK82" s="179"/>
      <c r="AL82" s="178"/>
      <c r="AM82" s="178"/>
      <c r="AN82" s="178"/>
      <c r="AO82" s="178"/>
      <c r="AP82" s="178"/>
      <c r="AQ82" s="178"/>
      <c r="AR82" s="178"/>
      <c r="AS82" s="178"/>
      <c r="AT82" s="178"/>
      <c r="AU82" s="178"/>
      <c r="AV82" s="178"/>
      <c r="AW82" s="178"/>
      <c r="AX82" s="178"/>
      <c r="AY82" s="178"/>
      <c r="AZ82" s="178"/>
      <c r="BA82" s="178"/>
      <c r="BB82" s="178"/>
      <c r="BC82" s="178"/>
      <c r="BD82" s="178"/>
      <c r="BE82" s="178"/>
      <c r="BF82" s="178"/>
      <c r="BG82" s="127"/>
      <c r="BH82" s="180"/>
      <c r="BI82" s="127"/>
      <c r="BJ82" s="181"/>
      <c r="BK82" s="181"/>
      <c r="BL82" s="181"/>
      <c r="BM82" s="182"/>
      <c r="BN82" s="182"/>
      <c r="BO82" s="182"/>
      <c r="BP82" s="182"/>
      <c r="BQ82" s="182"/>
      <c r="BR82" s="182"/>
      <c r="BS82" s="182"/>
      <c r="BT82" s="127"/>
      <c r="BU82" s="183"/>
      <c r="BV82" s="127"/>
    </row>
    <row r="83" spans="1:74" s="140" customFormat="1">
      <c r="A83" s="343"/>
      <c r="B83" s="170"/>
      <c r="C83" s="202"/>
      <c r="D83" s="172"/>
      <c r="E83" s="173" t="s">
        <v>150</v>
      </c>
      <c r="F83" s="173" t="s">
        <v>249</v>
      </c>
      <c r="G83" s="174"/>
      <c r="H83" s="175"/>
      <c r="I83" s="175"/>
      <c r="J83" s="175"/>
      <c r="K83" s="175"/>
      <c r="L83" s="176"/>
      <c r="M83" s="175"/>
      <c r="N83" s="175"/>
      <c r="O83" s="175"/>
      <c r="P83" s="175"/>
      <c r="Q83" s="175"/>
      <c r="R83" s="175"/>
      <c r="S83" s="175"/>
      <c r="T83" s="175"/>
      <c r="U83" s="175"/>
      <c r="V83" s="175"/>
      <c r="W83" s="127"/>
      <c r="X83" s="177"/>
      <c r="Y83" s="127"/>
      <c r="Z83" s="178"/>
      <c r="AA83" s="178"/>
      <c r="AB83" s="178"/>
      <c r="AC83" s="178"/>
      <c r="AD83" s="178"/>
      <c r="AE83" s="178"/>
      <c r="AF83" s="178"/>
      <c r="AG83" s="178"/>
      <c r="AH83" s="178"/>
      <c r="AI83" s="178"/>
      <c r="AJ83" s="179"/>
      <c r="AK83" s="179"/>
      <c r="AL83" s="178"/>
      <c r="AM83" s="178"/>
      <c r="AN83" s="178"/>
      <c r="AO83" s="178"/>
      <c r="AP83" s="178"/>
      <c r="AQ83" s="178"/>
      <c r="AR83" s="178"/>
      <c r="AS83" s="178"/>
      <c r="AT83" s="178"/>
      <c r="AU83" s="178"/>
      <c r="AV83" s="178"/>
      <c r="AW83" s="178"/>
      <c r="AX83" s="178"/>
      <c r="AY83" s="178"/>
      <c r="AZ83" s="178"/>
      <c r="BA83" s="178"/>
      <c r="BB83" s="178"/>
      <c r="BC83" s="178"/>
      <c r="BD83" s="178"/>
      <c r="BE83" s="178"/>
      <c r="BF83" s="178"/>
      <c r="BG83" s="127"/>
      <c r="BH83" s="180"/>
      <c r="BI83" s="127"/>
      <c r="BJ83" s="181"/>
      <c r="BK83" s="181"/>
      <c r="BL83" s="181"/>
      <c r="BM83" s="182"/>
      <c r="BN83" s="182"/>
      <c r="BO83" s="182"/>
      <c r="BP83" s="182"/>
      <c r="BQ83" s="182"/>
      <c r="BR83" s="182"/>
      <c r="BS83" s="182"/>
      <c r="BT83" s="127"/>
      <c r="BU83" s="183"/>
      <c r="BV83" s="127"/>
    </row>
    <row r="84" spans="1:74">
      <c r="A84" s="343"/>
      <c r="B84" s="170"/>
      <c r="C84" s="184"/>
      <c r="D84" s="167"/>
      <c r="E84" s="185"/>
      <c r="F84" s="185"/>
      <c r="G84" s="168"/>
      <c r="H84" s="184"/>
      <c r="I84" s="184"/>
      <c r="J84" s="184"/>
      <c r="K84" s="184"/>
      <c r="L84" s="169"/>
      <c r="M84" s="184"/>
      <c r="N84" s="184"/>
      <c r="O84" s="184"/>
      <c r="P84" s="186"/>
      <c r="Q84" s="186"/>
      <c r="R84" s="186"/>
      <c r="S84" s="186"/>
      <c r="T84" s="186"/>
      <c r="U84" s="186"/>
      <c r="V84" s="186"/>
      <c r="X84" s="187"/>
      <c r="Z84" s="186"/>
      <c r="AA84" s="186"/>
      <c r="AB84" s="186"/>
      <c r="AC84" s="186"/>
      <c r="AD84" s="186"/>
      <c r="AE84" s="186"/>
      <c r="AF84" s="186"/>
      <c r="AG84" s="186"/>
      <c r="AH84" s="186"/>
      <c r="AI84" s="186"/>
      <c r="AL84" s="186"/>
      <c r="AM84" s="186"/>
      <c r="AN84" s="186"/>
      <c r="AO84" s="186"/>
      <c r="AP84" s="186"/>
      <c r="AQ84" s="186"/>
      <c r="AR84" s="186"/>
      <c r="AS84" s="186"/>
      <c r="AT84" s="186"/>
      <c r="AU84" s="186"/>
      <c r="AV84" s="186"/>
      <c r="AW84" s="186"/>
      <c r="AX84" s="186"/>
      <c r="AY84" s="186"/>
      <c r="AZ84" s="186"/>
      <c r="BA84" s="186"/>
      <c r="BB84" s="186"/>
      <c r="BC84" s="186"/>
      <c r="BD84" s="186"/>
      <c r="BE84" s="186"/>
      <c r="BF84" s="186"/>
      <c r="BH84" s="188"/>
      <c r="BM84" s="186"/>
      <c r="BN84" s="186"/>
      <c r="BO84" s="186"/>
      <c r="BP84" s="186"/>
      <c r="BQ84" s="186"/>
      <c r="BR84" s="186"/>
      <c r="BS84" s="186"/>
      <c r="BU84" s="188"/>
    </row>
    <row r="85" spans="1:74" s="140" customFormat="1">
      <c r="A85" s="343"/>
      <c r="B85" s="170"/>
      <c r="C85" s="338" t="s">
        <v>235</v>
      </c>
      <c r="D85" s="172"/>
      <c r="E85" s="173" t="s">
        <v>220</v>
      </c>
      <c r="F85" s="173" t="s">
        <v>236</v>
      </c>
      <c r="G85" s="189"/>
      <c r="H85" s="175"/>
      <c r="I85" s="175"/>
      <c r="J85" s="175"/>
      <c r="K85" s="175"/>
      <c r="L85" s="176"/>
      <c r="M85" s="175"/>
      <c r="N85" s="175"/>
      <c r="O85" s="175"/>
      <c r="P85" s="175"/>
      <c r="Q85" s="175"/>
      <c r="R85" s="175"/>
      <c r="S85" s="175"/>
      <c r="T85" s="175"/>
      <c r="U85" s="175"/>
      <c r="V85" s="175"/>
      <c r="W85" s="127"/>
      <c r="X85" s="177"/>
      <c r="Y85" s="127"/>
      <c r="Z85" s="178"/>
      <c r="AA85" s="178"/>
      <c r="AB85" s="178"/>
      <c r="AC85" s="178"/>
      <c r="AD85" s="178"/>
      <c r="AE85" s="178"/>
      <c r="AF85" s="178"/>
      <c r="AG85" s="178"/>
      <c r="AH85" s="178"/>
      <c r="AI85" s="178"/>
      <c r="AJ85" s="179"/>
      <c r="AK85" s="179"/>
      <c r="AL85" s="178"/>
      <c r="AM85" s="178"/>
      <c r="AN85" s="178"/>
      <c r="AO85" s="178"/>
      <c r="AP85" s="178"/>
      <c r="AQ85" s="178"/>
      <c r="AR85" s="178"/>
      <c r="AS85" s="178"/>
      <c r="AT85" s="178"/>
      <c r="AU85" s="178"/>
      <c r="AV85" s="178"/>
      <c r="AW85" s="178"/>
      <c r="AX85" s="178"/>
      <c r="AY85" s="178"/>
      <c r="AZ85" s="178"/>
      <c r="BA85" s="178"/>
      <c r="BB85" s="178"/>
      <c r="BC85" s="178"/>
      <c r="BD85" s="178"/>
      <c r="BE85" s="178"/>
      <c r="BF85" s="178"/>
      <c r="BG85" s="127"/>
      <c r="BH85" s="180"/>
      <c r="BI85" s="127"/>
      <c r="BJ85" s="181"/>
      <c r="BK85" s="181"/>
      <c r="BL85" s="181"/>
      <c r="BM85" s="182"/>
      <c r="BN85" s="182"/>
      <c r="BO85" s="182"/>
      <c r="BP85" s="182"/>
      <c r="BQ85" s="182"/>
      <c r="BR85" s="182"/>
      <c r="BS85" s="182"/>
      <c r="BT85" s="127"/>
      <c r="BU85" s="183"/>
      <c r="BV85" s="127"/>
    </row>
    <row r="86" spans="1:74" s="140" customFormat="1">
      <c r="A86" s="343"/>
      <c r="B86" s="170"/>
      <c r="C86" s="339"/>
      <c r="D86" s="172"/>
      <c r="E86" s="173" t="s">
        <v>111</v>
      </c>
      <c r="F86" s="173" t="s">
        <v>236</v>
      </c>
      <c r="G86" s="189"/>
      <c r="H86" s="175"/>
      <c r="I86" s="175"/>
      <c r="J86" s="175"/>
      <c r="K86" s="175"/>
      <c r="L86" s="176"/>
      <c r="M86" s="175"/>
      <c r="N86" s="175"/>
      <c r="O86" s="175"/>
      <c r="P86" s="175"/>
      <c r="Q86" s="175"/>
      <c r="R86" s="175"/>
      <c r="S86" s="175"/>
      <c r="T86" s="175"/>
      <c r="U86" s="175"/>
      <c r="V86" s="175"/>
      <c r="W86" s="127"/>
      <c r="X86" s="177"/>
      <c r="Y86" s="127"/>
      <c r="Z86" s="178"/>
      <c r="AA86" s="178"/>
      <c r="AB86" s="178"/>
      <c r="AC86" s="178"/>
      <c r="AD86" s="178"/>
      <c r="AE86" s="178"/>
      <c r="AF86" s="178"/>
      <c r="AG86" s="178"/>
      <c r="AH86" s="178"/>
      <c r="AI86" s="178"/>
      <c r="AJ86" s="179"/>
      <c r="AK86" s="179"/>
      <c r="AL86" s="178"/>
      <c r="AM86" s="178"/>
      <c r="AN86" s="178"/>
      <c r="AO86" s="178"/>
      <c r="AP86" s="178"/>
      <c r="AQ86" s="178"/>
      <c r="AR86" s="178"/>
      <c r="AS86" s="178"/>
      <c r="AT86" s="178"/>
      <c r="AU86" s="178"/>
      <c r="AV86" s="178"/>
      <c r="AW86" s="178"/>
      <c r="AX86" s="178"/>
      <c r="AY86" s="178"/>
      <c r="AZ86" s="178"/>
      <c r="BA86" s="178"/>
      <c r="BB86" s="178"/>
      <c r="BC86" s="178"/>
      <c r="BD86" s="178"/>
      <c r="BE86" s="178"/>
      <c r="BF86" s="178"/>
      <c r="BG86" s="127"/>
      <c r="BH86" s="180"/>
      <c r="BI86" s="127"/>
      <c r="BJ86" s="181"/>
      <c r="BK86" s="181"/>
      <c r="BL86" s="181"/>
      <c r="BM86" s="182"/>
      <c r="BN86" s="182"/>
      <c r="BO86" s="182"/>
      <c r="BP86" s="182"/>
      <c r="BQ86" s="182"/>
      <c r="BR86" s="182"/>
      <c r="BS86" s="182"/>
      <c r="BT86" s="127"/>
      <c r="BU86" s="183"/>
      <c r="BV86" s="127"/>
    </row>
    <row r="87" spans="1:74" s="140" customFormat="1">
      <c r="A87" s="343"/>
      <c r="B87" s="170"/>
      <c r="C87" s="339"/>
      <c r="D87" s="172"/>
      <c r="E87" s="173" t="s">
        <v>110</v>
      </c>
      <c r="F87" s="173" t="s">
        <v>236</v>
      </c>
      <c r="G87" s="189"/>
      <c r="H87" s="175"/>
      <c r="I87" s="175"/>
      <c r="J87" s="175"/>
      <c r="K87" s="175"/>
      <c r="L87" s="176"/>
      <c r="M87" s="175"/>
      <c r="N87" s="175"/>
      <c r="O87" s="175"/>
      <c r="P87" s="175"/>
      <c r="Q87" s="175"/>
      <c r="R87" s="175"/>
      <c r="S87" s="175"/>
      <c r="T87" s="175"/>
      <c r="U87" s="175"/>
      <c r="V87" s="175"/>
      <c r="W87" s="127"/>
      <c r="X87" s="177"/>
      <c r="Y87" s="127"/>
      <c r="Z87" s="178"/>
      <c r="AA87" s="178"/>
      <c r="AB87" s="178"/>
      <c r="AC87" s="178"/>
      <c r="AD87" s="178"/>
      <c r="AE87" s="178"/>
      <c r="AF87" s="178"/>
      <c r="AG87" s="178"/>
      <c r="AH87" s="178"/>
      <c r="AI87" s="178"/>
      <c r="AJ87" s="179"/>
      <c r="AK87" s="179"/>
      <c r="AL87" s="178"/>
      <c r="AM87" s="178"/>
      <c r="AN87" s="178"/>
      <c r="AO87" s="178"/>
      <c r="AP87" s="178"/>
      <c r="AQ87" s="178"/>
      <c r="AR87" s="178"/>
      <c r="AS87" s="178"/>
      <c r="AT87" s="178"/>
      <c r="AU87" s="178"/>
      <c r="AV87" s="178"/>
      <c r="AW87" s="178"/>
      <c r="AX87" s="178"/>
      <c r="AY87" s="178"/>
      <c r="AZ87" s="178"/>
      <c r="BA87" s="178"/>
      <c r="BB87" s="178"/>
      <c r="BC87" s="178"/>
      <c r="BD87" s="178"/>
      <c r="BE87" s="178"/>
      <c r="BF87" s="178"/>
      <c r="BG87" s="127"/>
      <c r="BH87" s="180"/>
      <c r="BI87" s="127"/>
      <c r="BJ87" s="181"/>
      <c r="BK87" s="181"/>
      <c r="BL87" s="181"/>
      <c r="BM87" s="182"/>
      <c r="BN87" s="182"/>
      <c r="BO87" s="182"/>
      <c r="BP87" s="182"/>
      <c r="BQ87" s="182"/>
      <c r="BR87" s="182"/>
      <c r="BS87" s="182"/>
      <c r="BT87" s="127"/>
      <c r="BU87" s="183"/>
      <c r="BV87" s="127"/>
    </row>
    <row r="88" spans="1:74" s="140" customFormat="1">
      <c r="A88" s="343"/>
      <c r="B88" s="170"/>
      <c r="C88" s="202"/>
      <c r="D88" s="172"/>
      <c r="E88" s="173" t="s">
        <v>150</v>
      </c>
      <c r="F88" s="173" t="s">
        <v>236</v>
      </c>
      <c r="G88" s="174"/>
      <c r="H88" s="175"/>
      <c r="I88" s="175"/>
      <c r="J88" s="175"/>
      <c r="K88" s="175"/>
      <c r="L88" s="176"/>
      <c r="M88" s="175"/>
      <c r="N88" s="175"/>
      <c r="O88" s="175"/>
      <c r="P88" s="175"/>
      <c r="Q88" s="175"/>
      <c r="R88" s="175"/>
      <c r="S88" s="175"/>
      <c r="T88" s="175"/>
      <c r="U88" s="175"/>
      <c r="V88" s="175"/>
      <c r="W88" s="127"/>
      <c r="X88" s="177"/>
      <c r="Y88" s="127"/>
      <c r="Z88" s="178"/>
      <c r="AA88" s="178"/>
      <c r="AB88" s="178"/>
      <c r="AC88" s="178"/>
      <c r="AD88" s="178"/>
      <c r="AE88" s="178"/>
      <c r="AF88" s="178"/>
      <c r="AG88" s="178"/>
      <c r="AH88" s="178"/>
      <c r="AI88" s="178"/>
      <c r="AJ88" s="179"/>
      <c r="AK88" s="179"/>
      <c r="AL88" s="178"/>
      <c r="AM88" s="178"/>
      <c r="AN88" s="178"/>
      <c r="AO88" s="178"/>
      <c r="AP88" s="178"/>
      <c r="AQ88" s="178"/>
      <c r="AR88" s="178"/>
      <c r="AS88" s="178"/>
      <c r="AT88" s="178"/>
      <c r="AU88" s="178"/>
      <c r="AV88" s="178"/>
      <c r="AW88" s="178"/>
      <c r="AX88" s="178"/>
      <c r="AY88" s="178"/>
      <c r="AZ88" s="178"/>
      <c r="BA88" s="178"/>
      <c r="BB88" s="178"/>
      <c r="BC88" s="178"/>
      <c r="BD88" s="178"/>
      <c r="BE88" s="178"/>
      <c r="BF88" s="178"/>
      <c r="BG88" s="127"/>
      <c r="BH88" s="180"/>
      <c r="BI88" s="127"/>
      <c r="BJ88" s="181"/>
      <c r="BK88" s="181"/>
      <c r="BL88" s="181"/>
      <c r="BM88" s="182"/>
      <c r="BN88" s="182"/>
      <c r="BO88" s="182"/>
      <c r="BP88" s="182"/>
      <c r="BQ88" s="182"/>
      <c r="BR88" s="182"/>
      <c r="BS88" s="182"/>
      <c r="BT88" s="127"/>
      <c r="BU88" s="183"/>
      <c r="BV88" s="127"/>
    </row>
    <row r="89" spans="1:74">
      <c r="A89" s="343"/>
      <c r="B89" s="170"/>
      <c r="C89" s="184"/>
      <c r="D89" s="167"/>
      <c r="E89" s="185"/>
      <c r="F89" s="185"/>
      <c r="G89" s="168"/>
      <c r="H89" s="184"/>
      <c r="I89" s="184"/>
      <c r="J89" s="184"/>
      <c r="K89" s="184"/>
      <c r="L89" s="169"/>
      <c r="M89" s="184"/>
      <c r="N89" s="184"/>
      <c r="O89" s="184"/>
      <c r="P89" s="186"/>
      <c r="Q89" s="186"/>
      <c r="R89" s="186"/>
      <c r="S89" s="186"/>
      <c r="T89" s="186"/>
      <c r="U89" s="186"/>
      <c r="V89" s="186"/>
      <c r="X89" s="187"/>
      <c r="Z89" s="186"/>
      <c r="AA89" s="186"/>
      <c r="AB89" s="186"/>
      <c r="AC89" s="186"/>
      <c r="AD89" s="186"/>
      <c r="AE89" s="186"/>
      <c r="AF89" s="186"/>
      <c r="AG89" s="186"/>
      <c r="AH89" s="186"/>
      <c r="AI89" s="186"/>
      <c r="AL89" s="186"/>
      <c r="AM89" s="186"/>
      <c r="AN89" s="186"/>
      <c r="AO89" s="186"/>
      <c r="AP89" s="186"/>
      <c r="AQ89" s="186"/>
      <c r="AR89" s="186"/>
      <c r="AS89" s="186"/>
      <c r="AT89" s="186"/>
      <c r="AU89" s="186"/>
      <c r="AV89" s="186"/>
      <c r="AW89" s="186"/>
      <c r="AX89" s="186"/>
      <c r="AY89" s="186"/>
      <c r="AZ89" s="186"/>
      <c r="BA89" s="186"/>
      <c r="BB89" s="186"/>
      <c r="BC89" s="186"/>
      <c r="BD89" s="186"/>
      <c r="BE89" s="186"/>
      <c r="BF89" s="186"/>
      <c r="BH89" s="188"/>
      <c r="BM89" s="186"/>
      <c r="BN89" s="186"/>
      <c r="BO89" s="186"/>
      <c r="BP89" s="186"/>
      <c r="BQ89" s="186"/>
      <c r="BR89" s="186"/>
      <c r="BS89" s="186"/>
      <c r="BU89" s="188"/>
    </row>
    <row r="90" spans="1:74" s="140" customFormat="1">
      <c r="A90" s="343"/>
      <c r="B90" s="170"/>
      <c r="C90" s="338" t="s">
        <v>4</v>
      </c>
      <c r="D90" s="172"/>
      <c r="E90" s="173" t="s">
        <v>220</v>
      </c>
      <c r="F90" s="173" t="s">
        <v>238</v>
      </c>
      <c r="G90" s="189"/>
      <c r="H90" s="175"/>
      <c r="I90" s="175"/>
      <c r="J90" s="175"/>
      <c r="K90" s="175"/>
      <c r="L90" s="176"/>
      <c r="M90" s="175"/>
      <c r="N90" s="175"/>
      <c r="O90" s="175"/>
      <c r="P90" s="175"/>
      <c r="Q90" s="175"/>
      <c r="R90" s="175"/>
      <c r="S90" s="175"/>
      <c r="T90" s="175"/>
      <c r="U90" s="175"/>
      <c r="V90" s="175"/>
      <c r="W90" s="127"/>
      <c r="X90" s="177"/>
      <c r="Y90" s="127"/>
      <c r="Z90" s="178"/>
      <c r="AA90" s="178"/>
      <c r="AB90" s="178"/>
      <c r="AC90" s="178"/>
      <c r="AD90" s="178"/>
      <c r="AE90" s="178"/>
      <c r="AF90" s="178"/>
      <c r="AG90" s="178"/>
      <c r="AH90" s="178"/>
      <c r="AI90" s="178"/>
      <c r="AJ90" s="179"/>
      <c r="AK90" s="179"/>
      <c r="AL90" s="178"/>
      <c r="AM90" s="178"/>
      <c r="AN90" s="178"/>
      <c r="AO90" s="178"/>
      <c r="AP90" s="178"/>
      <c r="AQ90" s="178"/>
      <c r="AR90" s="178"/>
      <c r="AS90" s="178"/>
      <c r="AT90" s="178"/>
      <c r="AU90" s="178"/>
      <c r="AV90" s="178"/>
      <c r="AW90" s="178"/>
      <c r="AX90" s="178"/>
      <c r="AY90" s="178"/>
      <c r="AZ90" s="178"/>
      <c r="BA90" s="178"/>
      <c r="BB90" s="178"/>
      <c r="BC90" s="178"/>
      <c r="BD90" s="178"/>
      <c r="BE90" s="178"/>
      <c r="BF90" s="178"/>
      <c r="BG90" s="127"/>
      <c r="BH90" s="180"/>
      <c r="BI90" s="127"/>
      <c r="BJ90" s="181"/>
      <c r="BK90" s="181"/>
      <c r="BL90" s="181"/>
      <c r="BM90" s="182"/>
      <c r="BN90" s="182"/>
      <c r="BO90" s="182"/>
      <c r="BP90" s="182"/>
      <c r="BQ90" s="182"/>
      <c r="BR90" s="182"/>
      <c r="BS90" s="182"/>
      <c r="BT90" s="127"/>
      <c r="BU90" s="183"/>
      <c r="BV90" s="127"/>
    </row>
    <row r="91" spans="1:74" s="140" customFormat="1">
      <c r="A91" s="343"/>
      <c r="B91" s="170"/>
      <c r="C91" s="339"/>
      <c r="D91" s="172"/>
      <c r="E91" s="173" t="s">
        <v>111</v>
      </c>
      <c r="F91" s="173" t="s">
        <v>238</v>
      </c>
      <c r="G91" s="189"/>
      <c r="H91" s="175"/>
      <c r="I91" s="175"/>
      <c r="J91" s="175"/>
      <c r="K91" s="175"/>
      <c r="L91" s="176"/>
      <c r="M91" s="175"/>
      <c r="N91" s="175"/>
      <c r="O91" s="175"/>
      <c r="P91" s="175"/>
      <c r="Q91" s="175"/>
      <c r="R91" s="175"/>
      <c r="S91" s="175"/>
      <c r="T91" s="175"/>
      <c r="U91" s="175"/>
      <c r="V91" s="175"/>
      <c r="W91" s="127"/>
      <c r="X91" s="177"/>
      <c r="Y91" s="127"/>
      <c r="Z91" s="178"/>
      <c r="AA91" s="178"/>
      <c r="AB91" s="178"/>
      <c r="AC91" s="178"/>
      <c r="AD91" s="178"/>
      <c r="AE91" s="178"/>
      <c r="AF91" s="178"/>
      <c r="AG91" s="178"/>
      <c r="AH91" s="178"/>
      <c r="AI91" s="178"/>
      <c r="AJ91" s="179"/>
      <c r="AK91" s="179"/>
      <c r="AL91" s="178"/>
      <c r="AM91" s="178"/>
      <c r="AN91" s="178"/>
      <c r="AO91" s="178"/>
      <c r="AP91" s="178"/>
      <c r="AQ91" s="178"/>
      <c r="AR91" s="178"/>
      <c r="AS91" s="178"/>
      <c r="AT91" s="178"/>
      <c r="AU91" s="178"/>
      <c r="AV91" s="178"/>
      <c r="AW91" s="178"/>
      <c r="AX91" s="178"/>
      <c r="AY91" s="178"/>
      <c r="AZ91" s="178"/>
      <c r="BA91" s="178"/>
      <c r="BB91" s="178"/>
      <c r="BC91" s="178"/>
      <c r="BD91" s="178"/>
      <c r="BE91" s="178"/>
      <c r="BF91" s="178"/>
      <c r="BG91" s="127"/>
      <c r="BH91" s="180"/>
      <c r="BI91" s="127"/>
      <c r="BJ91" s="181"/>
      <c r="BK91" s="181"/>
      <c r="BL91" s="181"/>
      <c r="BM91" s="182"/>
      <c r="BN91" s="182"/>
      <c r="BO91" s="182"/>
      <c r="BP91" s="182"/>
      <c r="BQ91" s="182"/>
      <c r="BR91" s="182"/>
      <c r="BS91" s="182"/>
      <c r="BT91" s="127"/>
      <c r="BU91" s="183"/>
      <c r="BV91" s="127"/>
    </row>
    <row r="92" spans="1:74" s="140" customFormat="1">
      <c r="A92" s="343"/>
      <c r="B92" s="170"/>
      <c r="C92" s="339"/>
      <c r="D92" s="172"/>
      <c r="E92" s="173" t="s">
        <v>110</v>
      </c>
      <c r="F92" s="173" t="s">
        <v>238</v>
      </c>
      <c r="G92" s="189"/>
      <c r="H92" s="175"/>
      <c r="I92" s="175"/>
      <c r="J92" s="175"/>
      <c r="K92" s="175"/>
      <c r="L92" s="176"/>
      <c r="M92" s="175"/>
      <c r="N92" s="175"/>
      <c r="O92" s="175"/>
      <c r="P92" s="175"/>
      <c r="Q92" s="175"/>
      <c r="R92" s="175"/>
      <c r="S92" s="175"/>
      <c r="T92" s="175"/>
      <c r="U92" s="175"/>
      <c r="V92" s="175"/>
      <c r="W92" s="127"/>
      <c r="X92" s="177"/>
      <c r="Y92" s="127"/>
      <c r="Z92" s="178"/>
      <c r="AA92" s="178"/>
      <c r="AB92" s="178"/>
      <c r="AC92" s="178"/>
      <c r="AD92" s="178"/>
      <c r="AE92" s="178"/>
      <c r="AF92" s="178"/>
      <c r="AG92" s="178"/>
      <c r="AH92" s="178"/>
      <c r="AI92" s="178"/>
      <c r="AJ92" s="179"/>
      <c r="AK92" s="179"/>
      <c r="AL92" s="178"/>
      <c r="AM92" s="178"/>
      <c r="AN92" s="178"/>
      <c r="AO92" s="178"/>
      <c r="AP92" s="178"/>
      <c r="AQ92" s="178"/>
      <c r="AR92" s="178"/>
      <c r="AS92" s="178"/>
      <c r="AT92" s="178"/>
      <c r="AU92" s="178"/>
      <c r="AV92" s="178"/>
      <c r="AW92" s="178"/>
      <c r="AX92" s="178"/>
      <c r="AY92" s="178"/>
      <c r="AZ92" s="178"/>
      <c r="BA92" s="178"/>
      <c r="BB92" s="178"/>
      <c r="BC92" s="178"/>
      <c r="BD92" s="178"/>
      <c r="BE92" s="178"/>
      <c r="BF92" s="178"/>
      <c r="BG92" s="127"/>
      <c r="BH92" s="180"/>
      <c r="BI92" s="127"/>
      <c r="BJ92" s="181"/>
      <c r="BK92" s="181"/>
      <c r="BL92" s="181"/>
      <c r="BM92" s="182"/>
      <c r="BN92" s="182"/>
      <c r="BO92" s="182"/>
      <c r="BP92" s="182"/>
      <c r="BQ92" s="182"/>
      <c r="BR92" s="182"/>
      <c r="BS92" s="182"/>
      <c r="BT92" s="127"/>
      <c r="BU92" s="183"/>
      <c r="BV92" s="127"/>
    </row>
    <row r="93" spans="1:74" s="140" customFormat="1">
      <c r="A93" s="343"/>
      <c r="B93" s="170"/>
      <c r="C93" s="202"/>
      <c r="D93" s="172"/>
      <c r="E93" s="173" t="s">
        <v>150</v>
      </c>
      <c r="F93" s="173" t="s">
        <v>238</v>
      </c>
      <c r="G93" s="174"/>
      <c r="H93" s="175"/>
      <c r="I93" s="175"/>
      <c r="J93" s="175"/>
      <c r="K93" s="175"/>
      <c r="L93" s="176"/>
      <c r="M93" s="175"/>
      <c r="N93" s="175"/>
      <c r="O93" s="175"/>
      <c r="P93" s="175"/>
      <c r="Q93" s="175"/>
      <c r="R93" s="175"/>
      <c r="S93" s="175"/>
      <c r="T93" s="175"/>
      <c r="U93" s="175"/>
      <c r="V93" s="175"/>
      <c r="W93" s="127"/>
      <c r="X93" s="177"/>
      <c r="Y93" s="127"/>
      <c r="Z93" s="178"/>
      <c r="AA93" s="178"/>
      <c r="AB93" s="178"/>
      <c r="AC93" s="178"/>
      <c r="AD93" s="178"/>
      <c r="AE93" s="178"/>
      <c r="AF93" s="178"/>
      <c r="AG93" s="178"/>
      <c r="AH93" s="178"/>
      <c r="AI93" s="178"/>
      <c r="AJ93" s="179"/>
      <c r="AK93" s="179"/>
      <c r="AL93" s="178"/>
      <c r="AM93" s="178"/>
      <c r="AN93" s="178"/>
      <c r="AO93" s="178"/>
      <c r="AP93" s="178"/>
      <c r="AQ93" s="178"/>
      <c r="AR93" s="178"/>
      <c r="AS93" s="178"/>
      <c r="AT93" s="178"/>
      <c r="AU93" s="178"/>
      <c r="AV93" s="178"/>
      <c r="AW93" s="178"/>
      <c r="AX93" s="178"/>
      <c r="AY93" s="178"/>
      <c r="AZ93" s="178"/>
      <c r="BA93" s="178"/>
      <c r="BB93" s="178"/>
      <c r="BC93" s="178"/>
      <c r="BD93" s="178"/>
      <c r="BE93" s="178"/>
      <c r="BF93" s="178"/>
      <c r="BG93" s="127"/>
      <c r="BH93" s="180"/>
      <c r="BI93" s="127"/>
      <c r="BJ93" s="181"/>
      <c r="BK93" s="181"/>
      <c r="BL93" s="181"/>
      <c r="BM93" s="182"/>
      <c r="BN93" s="182"/>
      <c r="BO93" s="182"/>
      <c r="BP93" s="182"/>
      <c r="BQ93" s="182"/>
      <c r="BR93" s="182"/>
      <c r="BS93" s="182"/>
      <c r="BT93" s="127"/>
      <c r="BU93" s="183"/>
      <c r="BV93" s="127"/>
    </row>
    <row r="94" spans="1:74">
      <c r="A94" s="184"/>
      <c r="B94" s="167"/>
      <c r="C94" s="184"/>
      <c r="D94" s="167"/>
      <c r="E94" s="185"/>
      <c r="F94" s="185"/>
      <c r="G94" s="168"/>
      <c r="H94" s="184"/>
      <c r="I94" s="184"/>
      <c r="J94" s="184"/>
      <c r="K94" s="184"/>
      <c r="L94" s="169"/>
      <c r="M94" s="184"/>
      <c r="N94" s="184"/>
      <c r="O94" s="184"/>
      <c r="P94" s="186"/>
      <c r="Q94" s="186"/>
      <c r="R94" s="186"/>
      <c r="S94" s="186"/>
      <c r="T94" s="186"/>
      <c r="U94" s="186"/>
      <c r="V94" s="186"/>
      <c r="X94" s="187"/>
      <c r="Z94" s="186"/>
      <c r="AA94" s="186"/>
      <c r="AB94" s="186"/>
      <c r="AC94" s="186"/>
      <c r="AD94" s="186"/>
      <c r="AE94" s="186"/>
      <c r="AF94" s="186"/>
      <c r="AG94" s="186"/>
      <c r="AH94" s="186"/>
      <c r="AI94" s="186"/>
      <c r="AL94" s="186"/>
      <c r="AM94" s="186"/>
      <c r="AN94" s="186"/>
      <c r="AO94" s="186"/>
      <c r="AP94" s="186"/>
      <c r="AQ94" s="186"/>
      <c r="AR94" s="186"/>
      <c r="AS94" s="186"/>
      <c r="AT94" s="186"/>
      <c r="AU94" s="186"/>
      <c r="AV94" s="186"/>
      <c r="AW94" s="186"/>
      <c r="AX94" s="186"/>
      <c r="AY94" s="186"/>
      <c r="AZ94" s="186"/>
      <c r="BA94" s="186"/>
      <c r="BB94" s="186"/>
      <c r="BC94" s="186"/>
      <c r="BD94" s="186"/>
      <c r="BE94" s="186"/>
      <c r="BF94" s="186"/>
      <c r="BH94" s="188"/>
      <c r="BM94" s="186"/>
      <c r="BN94" s="186"/>
      <c r="BO94" s="186"/>
      <c r="BP94" s="186"/>
      <c r="BQ94" s="186"/>
      <c r="BR94" s="186"/>
      <c r="BS94" s="186"/>
      <c r="BU94" s="188"/>
    </row>
    <row r="95" spans="1:74" s="140" customFormat="1" ht="15" customHeight="1">
      <c r="A95" s="342" t="s">
        <v>250</v>
      </c>
      <c r="B95" s="170"/>
      <c r="C95" s="338" t="s">
        <v>219</v>
      </c>
      <c r="D95" s="172"/>
      <c r="E95" s="173" t="s">
        <v>220</v>
      </c>
      <c r="F95" s="173" t="s">
        <v>221</v>
      </c>
      <c r="G95" s="174"/>
      <c r="H95" s="175"/>
      <c r="I95" s="175"/>
      <c r="J95" s="175"/>
      <c r="K95" s="175"/>
      <c r="L95" s="176"/>
      <c r="M95" s="175"/>
      <c r="N95" s="175"/>
      <c r="O95" s="175"/>
      <c r="P95" s="175"/>
      <c r="Q95" s="175"/>
      <c r="R95" s="175"/>
      <c r="S95" s="175"/>
      <c r="T95" s="175"/>
      <c r="U95" s="175"/>
      <c r="V95" s="175"/>
      <c r="W95" s="127"/>
      <c r="X95" s="177"/>
      <c r="Y95" s="127"/>
      <c r="Z95" s="178"/>
      <c r="AA95" s="178"/>
      <c r="AB95" s="178"/>
      <c r="AC95" s="178"/>
      <c r="AD95" s="178"/>
      <c r="AE95" s="178"/>
      <c r="AF95" s="178"/>
      <c r="AG95" s="178"/>
      <c r="AH95" s="178"/>
      <c r="AI95" s="178"/>
      <c r="AJ95" s="179"/>
      <c r="AK95" s="179"/>
      <c r="AL95" s="178"/>
      <c r="AM95" s="178"/>
      <c r="AN95" s="178"/>
      <c r="AO95" s="178"/>
      <c r="AP95" s="178"/>
      <c r="AQ95" s="178"/>
      <c r="AR95" s="178"/>
      <c r="AS95" s="178"/>
      <c r="AT95" s="178"/>
      <c r="AU95" s="178"/>
      <c r="AV95" s="178"/>
      <c r="AW95" s="178"/>
      <c r="AX95" s="178"/>
      <c r="AY95" s="178"/>
      <c r="AZ95" s="178"/>
      <c r="BA95" s="178"/>
      <c r="BB95" s="178"/>
      <c r="BC95" s="178"/>
      <c r="BD95" s="178"/>
      <c r="BE95" s="178"/>
      <c r="BF95" s="178"/>
      <c r="BG95" s="127"/>
      <c r="BH95" s="180"/>
      <c r="BI95" s="127"/>
      <c r="BJ95" s="181"/>
      <c r="BK95" s="181"/>
      <c r="BL95" s="181"/>
      <c r="BM95" s="182"/>
      <c r="BN95" s="182"/>
      <c r="BO95" s="182"/>
      <c r="BP95" s="182"/>
      <c r="BQ95" s="182"/>
      <c r="BR95" s="182"/>
      <c r="BS95" s="182"/>
      <c r="BT95" s="127"/>
      <c r="BU95" s="183"/>
      <c r="BV95" s="127"/>
    </row>
    <row r="96" spans="1:74" s="140" customFormat="1">
      <c r="A96" s="343"/>
      <c r="B96" s="170"/>
      <c r="C96" s="339"/>
      <c r="D96" s="172"/>
      <c r="E96" s="173" t="s">
        <v>111</v>
      </c>
      <c r="F96" s="173" t="s">
        <v>188</v>
      </c>
      <c r="G96" s="174"/>
      <c r="H96" s="175"/>
      <c r="I96" s="175"/>
      <c r="J96" s="175"/>
      <c r="K96" s="175"/>
      <c r="L96" s="176"/>
      <c r="M96" s="175"/>
      <c r="N96" s="175"/>
      <c r="O96" s="175"/>
      <c r="P96" s="175"/>
      <c r="Q96" s="175"/>
      <c r="R96" s="175"/>
      <c r="S96" s="175"/>
      <c r="T96" s="175"/>
      <c r="U96" s="175"/>
      <c r="V96" s="175"/>
      <c r="W96" s="127"/>
      <c r="X96" s="177"/>
      <c r="Y96" s="127"/>
      <c r="Z96" s="178"/>
      <c r="AA96" s="178"/>
      <c r="AB96" s="178"/>
      <c r="AC96" s="178"/>
      <c r="AD96" s="178"/>
      <c r="AE96" s="178"/>
      <c r="AF96" s="178"/>
      <c r="AG96" s="178"/>
      <c r="AH96" s="178"/>
      <c r="AI96" s="178"/>
      <c r="AJ96" s="179"/>
      <c r="AK96" s="179"/>
      <c r="AL96" s="178"/>
      <c r="AM96" s="178"/>
      <c r="AN96" s="178"/>
      <c r="AO96" s="178"/>
      <c r="AP96" s="178"/>
      <c r="AQ96" s="178"/>
      <c r="AR96" s="178"/>
      <c r="AS96" s="178"/>
      <c r="AT96" s="178"/>
      <c r="AU96" s="178"/>
      <c r="AV96" s="178"/>
      <c r="AW96" s="178"/>
      <c r="AX96" s="178"/>
      <c r="AY96" s="178"/>
      <c r="AZ96" s="178"/>
      <c r="BA96" s="178"/>
      <c r="BB96" s="178"/>
      <c r="BC96" s="178"/>
      <c r="BD96" s="178"/>
      <c r="BE96" s="178"/>
      <c r="BF96" s="178"/>
      <c r="BG96" s="127"/>
      <c r="BH96" s="180"/>
      <c r="BI96" s="127"/>
      <c r="BJ96" s="181"/>
      <c r="BK96" s="181"/>
      <c r="BL96" s="181"/>
      <c r="BM96" s="182"/>
      <c r="BN96" s="182"/>
      <c r="BO96" s="182"/>
      <c r="BP96" s="182"/>
      <c r="BQ96" s="182"/>
      <c r="BR96" s="182"/>
      <c r="BS96" s="182"/>
      <c r="BT96" s="127"/>
      <c r="BU96" s="183"/>
      <c r="BV96" s="127"/>
    </row>
    <row r="97" spans="1:74" s="140" customFormat="1">
      <c r="A97" s="343"/>
      <c r="B97" s="170"/>
      <c r="C97" s="339"/>
      <c r="D97" s="172"/>
      <c r="E97" s="173" t="s">
        <v>110</v>
      </c>
      <c r="F97" s="173" t="s">
        <v>221</v>
      </c>
      <c r="G97" s="174"/>
      <c r="H97" s="175"/>
      <c r="I97" s="175"/>
      <c r="J97" s="175"/>
      <c r="K97" s="175"/>
      <c r="L97" s="176"/>
      <c r="M97" s="175"/>
      <c r="N97" s="175"/>
      <c r="O97" s="175"/>
      <c r="P97" s="175"/>
      <c r="Q97" s="175"/>
      <c r="R97" s="175"/>
      <c r="S97" s="175"/>
      <c r="T97" s="175"/>
      <c r="U97" s="175"/>
      <c r="V97" s="175"/>
      <c r="W97" s="127"/>
      <c r="X97" s="177"/>
      <c r="Y97" s="127"/>
      <c r="Z97" s="178"/>
      <c r="AA97" s="178"/>
      <c r="AB97" s="178"/>
      <c r="AC97" s="178"/>
      <c r="AD97" s="178"/>
      <c r="AE97" s="178"/>
      <c r="AF97" s="178"/>
      <c r="AG97" s="178"/>
      <c r="AH97" s="178"/>
      <c r="AI97" s="178"/>
      <c r="AJ97" s="179"/>
      <c r="AK97" s="179"/>
      <c r="AL97" s="178"/>
      <c r="AM97" s="178"/>
      <c r="AN97" s="178"/>
      <c r="AO97" s="178"/>
      <c r="AP97" s="178"/>
      <c r="AQ97" s="178"/>
      <c r="AR97" s="178"/>
      <c r="AS97" s="178"/>
      <c r="AT97" s="178"/>
      <c r="AU97" s="178"/>
      <c r="AV97" s="178"/>
      <c r="AW97" s="178"/>
      <c r="AX97" s="178"/>
      <c r="AY97" s="178"/>
      <c r="AZ97" s="178"/>
      <c r="BA97" s="178"/>
      <c r="BB97" s="178"/>
      <c r="BC97" s="178"/>
      <c r="BD97" s="178"/>
      <c r="BE97" s="178"/>
      <c r="BF97" s="178"/>
      <c r="BG97" s="127"/>
      <c r="BH97" s="180"/>
      <c r="BI97" s="127"/>
      <c r="BJ97" s="181"/>
      <c r="BK97" s="181"/>
      <c r="BL97" s="181"/>
      <c r="BM97" s="182"/>
      <c r="BN97" s="182"/>
      <c r="BO97" s="182"/>
      <c r="BP97" s="182"/>
      <c r="BQ97" s="182"/>
      <c r="BR97" s="182"/>
      <c r="BS97" s="182"/>
      <c r="BT97" s="127"/>
      <c r="BU97" s="183"/>
      <c r="BV97" s="127"/>
    </row>
    <row r="98" spans="1:74" s="140" customFormat="1">
      <c r="A98" s="343"/>
      <c r="B98" s="170"/>
      <c r="C98" s="202"/>
      <c r="D98" s="172"/>
      <c r="E98" s="173" t="s">
        <v>150</v>
      </c>
      <c r="F98" s="173" t="s">
        <v>221</v>
      </c>
      <c r="G98" s="174"/>
      <c r="H98" s="175"/>
      <c r="I98" s="175"/>
      <c r="J98" s="175"/>
      <c r="K98" s="175"/>
      <c r="L98" s="176"/>
      <c r="M98" s="175"/>
      <c r="N98" s="175"/>
      <c r="O98" s="175"/>
      <c r="P98" s="175"/>
      <c r="Q98" s="175"/>
      <c r="R98" s="175"/>
      <c r="S98" s="175"/>
      <c r="T98" s="175"/>
      <c r="U98" s="175"/>
      <c r="V98" s="175"/>
      <c r="W98" s="127"/>
      <c r="X98" s="177"/>
      <c r="Y98" s="127"/>
      <c r="Z98" s="178"/>
      <c r="AA98" s="178"/>
      <c r="AB98" s="178"/>
      <c r="AC98" s="178"/>
      <c r="AD98" s="178"/>
      <c r="AE98" s="178"/>
      <c r="AF98" s="178"/>
      <c r="AG98" s="178"/>
      <c r="AH98" s="178"/>
      <c r="AI98" s="178"/>
      <c r="AJ98" s="179"/>
      <c r="AK98" s="179"/>
      <c r="AL98" s="178"/>
      <c r="AM98" s="178"/>
      <c r="AN98" s="178"/>
      <c r="AO98" s="178"/>
      <c r="AP98" s="178"/>
      <c r="AQ98" s="178"/>
      <c r="AR98" s="178"/>
      <c r="AS98" s="178"/>
      <c r="AT98" s="178"/>
      <c r="AU98" s="178"/>
      <c r="AV98" s="178"/>
      <c r="AW98" s="178"/>
      <c r="AX98" s="178"/>
      <c r="AY98" s="178"/>
      <c r="AZ98" s="178"/>
      <c r="BA98" s="178"/>
      <c r="BB98" s="178"/>
      <c r="BC98" s="178"/>
      <c r="BD98" s="178"/>
      <c r="BE98" s="178"/>
      <c r="BF98" s="178"/>
      <c r="BG98" s="127"/>
      <c r="BH98" s="180"/>
      <c r="BI98" s="127"/>
      <c r="BJ98" s="181"/>
      <c r="BK98" s="181"/>
      <c r="BL98" s="181"/>
      <c r="BM98" s="182"/>
      <c r="BN98" s="182"/>
      <c r="BO98" s="182"/>
      <c r="BP98" s="182"/>
      <c r="BQ98" s="182"/>
      <c r="BR98" s="182"/>
      <c r="BS98" s="182"/>
      <c r="BT98" s="127"/>
      <c r="BU98" s="183"/>
      <c r="BV98" s="127"/>
    </row>
    <row r="99" spans="1:74">
      <c r="A99" s="343"/>
      <c r="B99" s="170"/>
      <c r="C99" s="184"/>
      <c r="D99" s="167"/>
      <c r="E99" s="185"/>
      <c r="F99" s="185"/>
      <c r="G99" s="168"/>
      <c r="H99" s="184"/>
      <c r="I99" s="184"/>
      <c r="J99" s="184"/>
      <c r="K99" s="184"/>
      <c r="L99" s="169"/>
      <c r="M99" s="184"/>
      <c r="N99" s="184"/>
      <c r="O99" s="184"/>
      <c r="P99" s="186"/>
      <c r="Q99" s="186"/>
      <c r="R99" s="186"/>
      <c r="S99" s="186"/>
      <c r="T99" s="186"/>
      <c r="U99" s="186"/>
      <c r="V99" s="186"/>
      <c r="X99" s="187"/>
      <c r="Z99" s="186"/>
      <c r="AA99" s="186"/>
      <c r="AB99" s="186"/>
      <c r="AC99" s="186"/>
      <c r="AD99" s="186"/>
      <c r="AE99" s="186"/>
      <c r="AF99" s="186"/>
      <c r="AG99" s="186"/>
      <c r="AH99" s="186"/>
      <c r="AI99" s="186"/>
      <c r="AL99" s="186"/>
      <c r="AM99" s="186"/>
      <c r="AN99" s="186"/>
      <c r="AO99" s="186"/>
      <c r="AP99" s="186"/>
      <c r="AQ99" s="186"/>
      <c r="AR99" s="186"/>
      <c r="AS99" s="186"/>
      <c r="AT99" s="186"/>
      <c r="AU99" s="186"/>
      <c r="AV99" s="186"/>
      <c r="AW99" s="186"/>
      <c r="AX99" s="186"/>
      <c r="AY99" s="186"/>
      <c r="AZ99" s="186"/>
      <c r="BA99" s="186"/>
      <c r="BB99" s="186"/>
      <c r="BC99" s="186"/>
      <c r="BD99" s="186"/>
      <c r="BE99" s="186"/>
      <c r="BF99" s="186"/>
      <c r="BH99" s="188"/>
      <c r="BM99" s="186"/>
      <c r="BN99" s="186"/>
      <c r="BO99" s="186"/>
      <c r="BP99" s="186"/>
      <c r="BQ99" s="186"/>
      <c r="BR99" s="186"/>
      <c r="BS99" s="186"/>
      <c r="BU99" s="188"/>
    </row>
    <row r="100" spans="1:74" s="140" customFormat="1">
      <c r="A100" s="343"/>
      <c r="B100" s="170"/>
      <c r="C100" s="338" t="s">
        <v>222</v>
      </c>
      <c r="D100" s="172"/>
      <c r="E100" s="173" t="s">
        <v>220</v>
      </c>
      <c r="F100" s="173" t="s">
        <v>240</v>
      </c>
      <c r="G100" s="189"/>
      <c r="H100" s="175"/>
      <c r="I100" s="175"/>
      <c r="J100" s="175"/>
      <c r="K100" s="175"/>
      <c r="L100" s="176"/>
      <c r="M100" s="175"/>
      <c r="N100" s="175"/>
      <c r="O100" s="175"/>
      <c r="P100" s="175"/>
      <c r="Q100" s="175"/>
      <c r="R100" s="175"/>
      <c r="S100" s="175"/>
      <c r="T100" s="175"/>
      <c r="U100" s="175"/>
      <c r="V100" s="175"/>
      <c r="W100" s="127"/>
      <c r="X100" s="177"/>
      <c r="Y100" s="127"/>
      <c r="Z100" s="178"/>
      <c r="AA100" s="178"/>
      <c r="AB100" s="178"/>
      <c r="AC100" s="178"/>
      <c r="AD100" s="178"/>
      <c r="AE100" s="178"/>
      <c r="AF100" s="178"/>
      <c r="AG100" s="178"/>
      <c r="AH100" s="178"/>
      <c r="AI100" s="178"/>
      <c r="AJ100" s="179"/>
      <c r="AK100" s="179"/>
      <c r="AL100" s="178"/>
      <c r="AM100" s="178"/>
      <c r="AN100" s="178"/>
      <c r="AO100" s="178"/>
      <c r="AP100" s="178"/>
      <c r="AQ100" s="178"/>
      <c r="AR100" s="178"/>
      <c r="AS100" s="178"/>
      <c r="AT100" s="178"/>
      <c r="AU100" s="178"/>
      <c r="AV100" s="178"/>
      <c r="AW100" s="178"/>
      <c r="AX100" s="178"/>
      <c r="AY100" s="178"/>
      <c r="AZ100" s="178"/>
      <c r="BA100" s="178"/>
      <c r="BB100" s="178"/>
      <c r="BC100" s="178"/>
      <c r="BD100" s="178"/>
      <c r="BE100" s="178"/>
      <c r="BF100" s="178"/>
      <c r="BG100" s="127"/>
      <c r="BH100" s="180"/>
      <c r="BI100" s="127"/>
      <c r="BJ100" s="181"/>
      <c r="BK100" s="181"/>
      <c r="BL100" s="181"/>
      <c r="BM100" s="182"/>
      <c r="BN100" s="182"/>
      <c r="BO100" s="182"/>
      <c r="BP100" s="182"/>
      <c r="BQ100" s="182"/>
      <c r="BR100" s="182"/>
      <c r="BS100" s="182"/>
      <c r="BT100" s="127"/>
      <c r="BU100" s="183"/>
      <c r="BV100" s="127"/>
    </row>
    <row r="101" spans="1:74" s="140" customFormat="1">
      <c r="A101" s="343"/>
      <c r="B101" s="170"/>
      <c r="C101" s="339"/>
      <c r="D101" s="172"/>
      <c r="E101" s="173" t="s">
        <v>111</v>
      </c>
      <c r="F101" s="173" t="s">
        <v>240</v>
      </c>
      <c r="G101" s="189"/>
      <c r="H101" s="175"/>
      <c r="I101" s="175"/>
      <c r="J101" s="175"/>
      <c r="K101" s="175"/>
      <c r="L101" s="176"/>
      <c r="M101" s="175"/>
      <c r="N101" s="175"/>
      <c r="O101" s="175"/>
      <c r="P101" s="175"/>
      <c r="Q101" s="175"/>
      <c r="R101" s="175"/>
      <c r="S101" s="175"/>
      <c r="T101" s="175"/>
      <c r="U101" s="175"/>
      <c r="V101" s="175"/>
      <c r="W101" s="127"/>
      <c r="X101" s="177"/>
      <c r="Y101" s="127"/>
      <c r="Z101" s="178"/>
      <c r="AA101" s="178"/>
      <c r="AB101" s="178"/>
      <c r="AC101" s="178"/>
      <c r="AD101" s="178"/>
      <c r="AE101" s="178"/>
      <c r="AF101" s="178"/>
      <c r="AG101" s="178"/>
      <c r="AH101" s="178"/>
      <c r="AI101" s="178"/>
      <c r="AJ101" s="179"/>
      <c r="AK101" s="179"/>
      <c r="AL101" s="178"/>
      <c r="AM101" s="178"/>
      <c r="AN101" s="178"/>
      <c r="AO101" s="178"/>
      <c r="AP101" s="178"/>
      <c r="AQ101" s="178"/>
      <c r="AR101" s="178"/>
      <c r="AS101" s="178"/>
      <c r="AT101" s="178"/>
      <c r="AU101" s="178"/>
      <c r="AV101" s="178"/>
      <c r="AW101" s="178"/>
      <c r="AX101" s="178"/>
      <c r="AY101" s="178"/>
      <c r="AZ101" s="178"/>
      <c r="BA101" s="178"/>
      <c r="BB101" s="178"/>
      <c r="BC101" s="178"/>
      <c r="BD101" s="178"/>
      <c r="BE101" s="178"/>
      <c r="BF101" s="178"/>
      <c r="BG101" s="127"/>
      <c r="BH101" s="180"/>
      <c r="BI101" s="127"/>
      <c r="BJ101" s="181"/>
      <c r="BK101" s="181"/>
      <c r="BL101" s="181"/>
      <c r="BM101" s="182"/>
      <c r="BN101" s="182"/>
      <c r="BO101" s="182"/>
      <c r="BP101" s="182"/>
      <c r="BQ101" s="182"/>
      <c r="BR101" s="182"/>
      <c r="BS101" s="182"/>
      <c r="BT101" s="127"/>
      <c r="BU101" s="183"/>
      <c r="BV101" s="127"/>
    </row>
    <row r="102" spans="1:74" s="140" customFormat="1">
      <c r="A102" s="343"/>
      <c r="B102" s="170"/>
      <c r="C102" s="339"/>
      <c r="D102" s="172"/>
      <c r="E102" s="173" t="s">
        <v>110</v>
      </c>
      <c r="F102" s="173" t="s">
        <v>240</v>
      </c>
      <c r="G102" s="189"/>
      <c r="H102" s="175"/>
      <c r="I102" s="175"/>
      <c r="J102" s="175"/>
      <c r="K102" s="175"/>
      <c r="L102" s="176"/>
      <c r="M102" s="175"/>
      <c r="N102" s="175"/>
      <c r="O102" s="175"/>
      <c r="P102" s="175"/>
      <c r="Q102" s="175"/>
      <c r="R102" s="175"/>
      <c r="S102" s="175"/>
      <c r="T102" s="175"/>
      <c r="U102" s="175"/>
      <c r="V102" s="175"/>
      <c r="W102" s="127"/>
      <c r="X102" s="177"/>
      <c r="Y102" s="127"/>
      <c r="Z102" s="178"/>
      <c r="AA102" s="178"/>
      <c r="AB102" s="178"/>
      <c r="AC102" s="178"/>
      <c r="AD102" s="178"/>
      <c r="AE102" s="178"/>
      <c r="AF102" s="178"/>
      <c r="AG102" s="178"/>
      <c r="AH102" s="178"/>
      <c r="AI102" s="178"/>
      <c r="AJ102" s="179"/>
      <c r="AK102" s="179"/>
      <c r="AL102" s="178"/>
      <c r="AM102" s="178"/>
      <c r="AN102" s="178"/>
      <c r="AO102" s="178"/>
      <c r="AP102" s="178"/>
      <c r="AQ102" s="178"/>
      <c r="AR102" s="178"/>
      <c r="AS102" s="178"/>
      <c r="AT102" s="178"/>
      <c r="AU102" s="178"/>
      <c r="AV102" s="178"/>
      <c r="AW102" s="178"/>
      <c r="AX102" s="178"/>
      <c r="AY102" s="178"/>
      <c r="AZ102" s="178"/>
      <c r="BA102" s="178"/>
      <c r="BB102" s="178"/>
      <c r="BC102" s="178"/>
      <c r="BD102" s="178"/>
      <c r="BE102" s="178"/>
      <c r="BF102" s="178"/>
      <c r="BG102" s="127"/>
      <c r="BH102" s="180"/>
      <c r="BI102" s="127"/>
      <c r="BJ102" s="181"/>
      <c r="BK102" s="181"/>
      <c r="BL102" s="181"/>
      <c r="BM102" s="182"/>
      <c r="BN102" s="182"/>
      <c r="BO102" s="182"/>
      <c r="BP102" s="182"/>
      <c r="BQ102" s="182"/>
      <c r="BR102" s="182"/>
      <c r="BS102" s="182"/>
      <c r="BT102" s="127"/>
      <c r="BU102" s="183"/>
      <c r="BV102" s="127"/>
    </row>
    <row r="103" spans="1:74" s="140" customFormat="1">
      <c r="A103" s="343"/>
      <c r="B103" s="170"/>
      <c r="C103" s="202"/>
      <c r="D103" s="172"/>
      <c r="E103" s="173" t="s">
        <v>150</v>
      </c>
      <c r="F103" s="173" t="s">
        <v>240</v>
      </c>
      <c r="G103" s="174"/>
      <c r="H103" s="175"/>
      <c r="I103" s="175"/>
      <c r="J103" s="175"/>
      <c r="K103" s="175"/>
      <c r="L103" s="176"/>
      <c r="M103" s="175"/>
      <c r="N103" s="175"/>
      <c r="O103" s="175"/>
      <c r="P103" s="175"/>
      <c r="Q103" s="175"/>
      <c r="R103" s="175"/>
      <c r="S103" s="175"/>
      <c r="T103" s="175"/>
      <c r="U103" s="175"/>
      <c r="V103" s="175"/>
      <c r="W103" s="127"/>
      <c r="X103" s="177"/>
      <c r="Y103" s="127"/>
      <c r="Z103" s="178"/>
      <c r="AA103" s="178"/>
      <c r="AB103" s="178"/>
      <c r="AC103" s="178"/>
      <c r="AD103" s="178"/>
      <c r="AE103" s="178"/>
      <c r="AF103" s="178"/>
      <c r="AG103" s="178"/>
      <c r="AH103" s="178"/>
      <c r="AI103" s="178"/>
      <c r="AJ103" s="179"/>
      <c r="AK103" s="179"/>
      <c r="AL103" s="178"/>
      <c r="AM103" s="178"/>
      <c r="AN103" s="178"/>
      <c r="AO103" s="178"/>
      <c r="AP103" s="178"/>
      <c r="AQ103" s="178"/>
      <c r="AR103" s="178"/>
      <c r="AS103" s="178"/>
      <c r="AT103" s="178"/>
      <c r="AU103" s="178"/>
      <c r="AV103" s="178"/>
      <c r="AW103" s="178"/>
      <c r="AX103" s="178"/>
      <c r="AY103" s="178"/>
      <c r="AZ103" s="178"/>
      <c r="BA103" s="178"/>
      <c r="BB103" s="178"/>
      <c r="BC103" s="178"/>
      <c r="BD103" s="178"/>
      <c r="BE103" s="178"/>
      <c r="BF103" s="178"/>
      <c r="BG103" s="127"/>
      <c r="BH103" s="180"/>
      <c r="BI103" s="127"/>
      <c r="BJ103" s="181"/>
      <c r="BK103" s="181"/>
      <c r="BL103" s="181"/>
      <c r="BM103" s="182"/>
      <c r="BN103" s="182"/>
      <c r="BO103" s="182"/>
      <c r="BP103" s="182"/>
      <c r="BQ103" s="182"/>
      <c r="BR103" s="182"/>
      <c r="BS103" s="182"/>
      <c r="BT103" s="127"/>
      <c r="BU103" s="183"/>
      <c r="BV103" s="127"/>
    </row>
    <row r="104" spans="1:74">
      <c r="A104" s="343"/>
      <c r="B104" s="170"/>
      <c r="C104" s="184"/>
      <c r="D104" s="167"/>
      <c r="E104" s="185"/>
      <c r="F104" s="185"/>
      <c r="G104" s="168"/>
      <c r="H104" s="184"/>
      <c r="I104" s="184"/>
      <c r="J104" s="184"/>
      <c r="K104" s="184"/>
      <c r="L104" s="169"/>
      <c r="M104" s="184"/>
      <c r="N104" s="184"/>
      <c r="O104" s="184"/>
      <c r="P104" s="186"/>
      <c r="Q104" s="186"/>
      <c r="R104" s="186"/>
      <c r="S104" s="186"/>
      <c r="T104" s="186"/>
      <c r="U104" s="186"/>
      <c r="V104" s="186"/>
      <c r="X104" s="187"/>
      <c r="Z104" s="186"/>
      <c r="AA104" s="186"/>
      <c r="AB104" s="186"/>
      <c r="AC104" s="186"/>
      <c r="AD104" s="186"/>
      <c r="AE104" s="186"/>
      <c r="AF104" s="186"/>
      <c r="AG104" s="186"/>
      <c r="AH104" s="186"/>
      <c r="AI104" s="186"/>
      <c r="AL104" s="186"/>
      <c r="AM104" s="186"/>
      <c r="AN104" s="186"/>
      <c r="AO104" s="186"/>
      <c r="AP104" s="186"/>
      <c r="AQ104" s="186"/>
      <c r="AR104" s="186"/>
      <c r="AS104" s="186"/>
      <c r="AT104" s="186"/>
      <c r="AU104" s="186"/>
      <c r="AV104" s="186"/>
      <c r="AW104" s="186"/>
      <c r="AX104" s="186"/>
      <c r="AY104" s="186"/>
      <c r="AZ104" s="186"/>
      <c r="BA104" s="186"/>
      <c r="BB104" s="186"/>
      <c r="BC104" s="186"/>
      <c r="BD104" s="186"/>
      <c r="BE104" s="186"/>
      <c r="BF104" s="186"/>
      <c r="BH104" s="188"/>
      <c r="BM104" s="186"/>
      <c r="BN104" s="186"/>
      <c r="BO104" s="186"/>
      <c r="BP104" s="186"/>
      <c r="BQ104" s="186"/>
      <c r="BR104" s="186"/>
      <c r="BS104" s="186"/>
      <c r="BU104" s="188"/>
    </row>
    <row r="105" spans="1:74" s="140" customFormat="1">
      <c r="A105" s="343"/>
      <c r="B105" s="170"/>
      <c r="C105" s="338" t="s">
        <v>223</v>
      </c>
      <c r="D105" s="172"/>
      <c r="E105" s="173" t="s">
        <v>220</v>
      </c>
      <c r="F105" s="173" t="s">
        <v>244</v>
      </c>
      <c r="G105" s="189"/>
      <c r="H105" s="175"/>
      <c r="I105" s="175"/>
      <c r="J105" s="175"/>
      <c r="K105" s="175"/>
      <c r="L105" s="176"/>
      <c r="M105" s="175"/>
      <c r="N105" s="175"/>
      <c r="O105" s="175"/>
      <c r="P105" s="175"/>
      <c r="Q105" s="175"/>
      <c r="R105" s="175"/>
      <c r="S105" s="175"/>
      <c r="T105" s="175"/>
      <c r="U105" s="175"/>
      <c r="V105" s="175"/>
      <c r="W105" s="127"/>
      <c r="X105" s="177"/>
      <c r="Y105" s="127"/>
      <c r="Z105" s="178"/>
      <c r="AA105" s="178"/>
      <c r="AB105" s="178"/>
      <c r="AC105" s="178"/>
      <c r="AD105" s="178"/>
      <c r="AE105" s="178"/>
      <c r="AF105" s="178"/>
      <c r="AG105" s="178"/>
      <c r="AH105" s="178"/>
      <c r="AI105" s="178"/>
      <c r="AJ105" s="179"/>
      <c r="AK105" s="179"/>
      <c r="AL105" s="178"/>
      <c r="AM105" s="178"/>
      <c r="AN105" s="178"/>
      <c r="AO105" s="178"/>
      <c r="AP105" s="178"/>
      <c r="AQ105" s="178"/>
      <c r="AR105" s="178"/>
      <c r="AS105" s="178"/>
      <c r="AT105" s="178"/>
      <c r="AU105" s="178"/>
      <c r="AV105" s="178"/>
      <c r="AW105" s="178"/>
      <c r="AX105" s="178"/>
      <c r="AY105" s="178"/>
      <c r="AZ105" s="178"/>
      <c r="BA105" s="178"/>
      <c r="BB105" s="178"/>
      <c r="BC105" s="178"/>
      <c r="BD105" s="178"/>
      <c r="BE105" s="178"/>
      <c r="BF105" s="178"/>
      <c r="BG105" s="127"/>
      <c r="BH105" s="180"/>
      <c r="BI105" s="127"/>
      <c r="BJ105" s="181"/>
      <c r="BK105" s="181"/>
      <c r="BL105" s="181"/>
      <c r="BM105" s="182"/>
      <c r="BN105" s="182"/>
      <c r="BO105" s="182"/>
      <c r="BP105" s="182"/>
      <c r="BQ105" s="182"/>
      <c r="BR105" s="182"/>
      <c r="BS105" s="182"/>
      <c r="BT105" s="127"/>
      <c r="BU105" s="183"/>
      <c r="BV105" s="127"/>
    </row>
    <row r="106" spans="1:74" s="140" customFormat="1">
      <c r="A106" s="343"/>
      <c r="B106" s="170"/>
      <c r="C106" s="339"/>
      <c r="D106" s="172"/>
      <c r="E106" s="173" t="s">
        <v>111</v>
      </c>
      <c r="F106" s="173" t="s">
        <v>244</v>
      </c>
      <c r="G106" s="189"/>
      <c r="H106" s="175"/>
      <c r="I106" s="175"/>
      <c r="J106" s="175"/>
      <c r="K106" s="175"/>
      <c r="L106" s="176"/>
      <c r="M106" s="175"/>
      <c r="N106" s="175"/>
      <c r="O106" s="175"/>
      <c r="P106" s="175"/>
      <c r="Q106" s="175"/>
      <c r="R106" s="175"/>
      <c r="S106" s="175"/>
      <c r="T106" s="175"/>
      <c r="U106" s="175"/>
      <c r="V106" s="175"/>
      <c r="W106" s="127"/>
      <c r="X106" s="177"/>
      <c r="Y106" s="127"/>
      <c r="Z106" s="178"/>
      <c r="AA106" s="178"/>
      <c r="AB106" s="178"/>
      <c r="AC106" s="178"/>
      <c r="AD106" s="178"/>
      <c r="AE106" s="178"/>
      <c r="AF106" s="178"/>
      <c r="AG106" s="178"/>
      <c r="AH106" s="178"/>
      <c r="AI106" s="178"/>
      <c r="AJ106" s="179"/>
      <c r="AK106" s="179"/>
      <c r="AL106" s="178"/>
      <c r="AM106" s="178"/>
      <c r="AN106" s="178"/>
      <c r="AO106" s="178"/>
      <c r="AP106" s="178"/>
      <c r="AQ106" s="178"/>
      <c r="AR106" s="178"/>
      <c r="AS106" s="178"/>
      <c r="AT106" s="178"/>
      <c r="AU106" s="178"/>
      <c r="AV106" s="178"/>
      <c r="AW106" s="178"/>
      <c r="AX106" s="178"/>
      <c r="AY106" s="178"/>
      <c r="AZ106" s="178"/>
      <c r="BA106" s="178"/>
      <c r="BB106" s="178"/>
      <c r="BC106" s="178"/>
      <c r="BD106" s="178"/>
      <c r="BE106" s="178"/>
      <c r="BF106" s="178"/>
      <c r="BG106" s="127"/>
      <c r="BH106" s="180"/>
      <c r="BI106" s="127"/>
      <c r="BJ106" s="181"/>
      <c r="BK106" s="181"/>
      <c r="BL106" s="181"/>
      <c r="BM106" s="182"/>
      <c r="BN106" s="182"/>
      <c r="BO106" s="182"/>
      <c r="BP106" s="182"/>
      <c r="BQ106" s="182"/>
      <c r="BR106" s="182"/>
      <c r="BS106" s="182"/>
      <c r="BT106" s="127"/>
      <c r="BU106" s="183"/>
      <c r="BV106" s="127"/>
    </row>
    <row r="107" spans="1:74" s="140" customFormat="1">
      <c r="A107" s="343"/>
      <c r="B107" s="170"/>
      <c r="C107" s="339"/>
      <c r="D107" s="172"/>
      <c r="E107" s="173" t="s">
        <v>110</v>
      </c>
      <c r="F107" s="173" t="s">
        <v>244</v>
      </c>
      <c r="G107" s="189"/>
      <c r="H107" s="175"/>
      <c r="I107" s="175"/>
      <c r="J107" s="175"/>
      <c r="K107" s="175"/>
      <c r="L107" s="176"/>
      <c r="M107" s="175"/>
      <c r="N107" s="175"/>
      <c r="O107" s="175"/>
      <c r="P107" s="175"/>
      <c r="Q107" s="175"/>
      <c r="R107" s="175"/>
      <c r="S107" s="175"/>
      <c r="T107" s="175"/>
      <c r="U107" s="175"/>
      <c r="V107" s="175"/>
      <c r="W107" s="127"/>
      <c r="X107" s="177"/>
      <c r="Y107" s="127"/>
      <c r="Z107" s="178"/>
      <c r="AA107" s="178"/>
      <c r="AB107" s="178"/>
      <c r="AC107" s="178"/>
      <c r="AD107" s="178"/>
      <c r="AE107" s="178"/>
      <c r="AF107" s="178"/>
      <c r="AG107" s="178"/>
      <c r="AH107" s="178"/>
      <c r="AI107" s="178"/>
      <c r="AJ107" s="179"/>
      <c r="AK107" s="179"/>
      <c r="AL107" s="178"/>
      <c r="AM107" s="178"/>
      <c r="AN107" s="178"/>
      <c r="AO107" s="178"/>
      <c r="AP107" s="178"/>
      <c r="AQ107" s="178"/>
      <c r="AR107" s="178"/>
      <c r="AS107" s="178"/>
      <c r="AT107" s="178"/>
      <c r="AU107" s="178"/>
      <c r="AV107" s="178"/>
      <c r="AW107" s="178"/>
      <c r="AX107" s="178"/>
      <c r="AY107" s="178"/>
      <c r="AZ107" s="178"/>
      <c r="BA107" s="178"/>
      <c r="BB107" s="178"/>
      <c r="BC107" s="178"/>
      <c r="BD107" s="178"/>
      <c r="BE107" s="178"/>
      <c r="BF107" s="178"/>
      <c r="BG107" s="127"/>
      <c r="BH107" s="180"/>
      <c r="BI107" s="127"/>
      <c r="BJ107" s="181"/>
      <c r="BK107" s="181"/>
      <c r="BL107" s="181"/>
      <c r="BM107" s="182"/>
      <c r="BN107" s="182"/>
      <c r="BO107" s="182"/>
      <c r="BP107" s="182"/>
      <c r="BQ107" s="182"/>
      <c r="BR107" s="182"/>
      <c r="BS107" s="182"/>
      <c r="BT107" s="127"/>
      <c r="BU107" s="183"/>
      <c r="BV107" s="127"/>
    </row>
    <row r="108" spans="1:74" s="140" customFormat="1">
      <c r="A108" s="343"/>
      <c r="B108" s="170"/>
      <c r="C108" s="202"/>
      <c r="D108" s="172"/>
      <c r="E108" s="173" t="s">
        <v>150</v>
      </c>
      <c r="F108" s="173" t="s">
        <v>244</v>
      </c>
      <c r="G108" s="174"/>
      <c r="H108" s="175"/>
      <c r="I108" s="175"/>
      <c r="J108" s="175"/>
      <c r="K108" s="175"/>
      <c r="L108" s="176"/>
      <c r="M108" s="175"/>
      <c r="N108" s="175"/>
      <c r="O108" s="175"/>
      <c r="P108" s="175"/>
      <c r="Q108" s="175"/>
      <c r="R108" s="175"/>
      <c r="S108" s="175"/>
      <c r="T108" s="175"/>
      <c r="U108" s="175"/>
      <c r="V108" s="175"/>
      <c r="W108" s="127"/>
      <c r="X108" s="177"/>
      <c r="Y108" s="127"/>
      <c r="Z108" s="178"/>
      <c r="AA108" s="178"/>
      <c r="AB108" s="178"/>
      <c r="AC108" s="178"/>
      <c r="AD108" s="178"/>
      <c r="AE108" s="178"/>
      <c r="AF108" s="178"/>
      <c r="AG108" s="178"/>
      <c r="AH108" s="178"/>
      <c r="AI108" s="178"/>
      <c r="AJ108" s="179"/>
      <c r="AK108" s="179"/>
      <c r="AL108" s="178"/>
      <c r="AM108" s="178"/>
      <c r="AN108" s="178"/>
      <c r="AO108" s="178"/>
      <c r="AP108" s="178"/>
      <c r="AQ108" s="178"/>
      <c r="AR108" s="178"/>
      <c r="AS108" s="178"/>
      <c r="AT108" s="178"/>
      <c r="AU108" s="178"/>
      <c r="AV108" s="178"/>
      <c r="AW108" s="178"/>
      <c r="AX108" s="178"/>
      <c r="AY108" s="178"/>
      <c r="AZ108" s="178"/>
      <c r="BA108" s="178"/>
      <c r="BB108" s="178"/>
      <c r="BC108" s="178"/>
      <c r="BD108" s="178"/>
      <c r="BE108" s="178"/>
      <c r="BF108" s="178"/>
      <c r="BG108" s="127"/>
      <c r="BH108" s="180"/>
      <c r="BI108" s="127"/>
      <c r="BJ108" s="181"/>
      <c r="BK108" s="181"/>
      <c r="BL108" s="181"/>
      <c r="BM108" s="182"/>
      <c r="BN108" s="182"/>
      <c r="BO108" s="182"/>
      <c r="BP108" s="182"/>
      <c r="BQ108" s="182"/>
      <c r="BR108" s="182"/>
      <c r="BS108" s="182"/>
      <c r="BT108" s="127"/>
      <c r="BU108" s="183"/>
      <c r="BV108" s="127"/>
    </row>
    <row r="109" spans="1:74">
      <c r="A109" s="343"/>
      <c r="B109" s="170"/>
      <c r="C109" s="184"/>
      <c r="D109" s="167"/>
      <c r="E109" s="185"/>
      <c r="F109" s="185"/>
      <c r="G109" s="168"/>
      <c r="H109" s="184"/>
      <c r="I109" s="184"/>
      <c r="J109" s="184"/>
      <c r="K109" s="184"/>
      <c r="L109" s="169"/>
      <c r="M109" s="184"/>
      <c r="N109" s="184"/>
      <c r="O109" s="184"/>
      <c r="P109" s="186"/>
      <c r="Q109" s="186"/>
      <c r="R109" s="186"/>
      <c r="S109" s="186"/>
      <c r="T109" s="186"/>
      <c r="U109" s="186"/>
      <c r="V109" s="186"/>
      <c r="X109" s="187"/>
      <c r="Z109" s="186"/>
      <c r="AA109" s="186"/>
      <c r="AB109" s="186"/>
      <c r="AC109" s="186"/>
      <c r="AD109" s="186"/>
      <c r="AE109" s="186"/>
      <c r="AF109" s="186"/>
      <c r="AG109" s="186"/>
      <c r="AH109" s="186"/>
      <c r="AI109" s="186"/>
      <c r="AL109" s="186"/>
      <c r="AM109" s="186"/>
      <c r="AN109" s="186"/>
      <c r="AO109" s="186"/>
      <c r="AP109" s="186"/>
      <c r="AQ109" s="186"/>
      <c r="AR109" s="186"/>
      <c r="AS109" s="186"/>
      <c r="AT109" s="186"/>
      <c r="AU109" s="186"/>
      <c r="AV109" s="186"/>
      <c r="AW109" s="186"/>
      <c r="AX109" s="186"/>
      <c r="AY109" s="186"/>
      <c r="AZ109" s="186"/>
      <c r="BA109" s="186"/>
      <c r="BB109" s="186"/>
      <c r="BC109" s="186"/>
      <c r="BD109" s="186"/>
      <c r="BE109" s="186"/>
      <c r="BF109" s="186"/>
      <c r="BH109" s="188"/>
      <c r="BM109" s="186"/>
      <c r="BN109" s="186"/>
      <c r="BO109" s="186"/>
      <c r="BP109" s="186"/>
      <c r="BQ109" s="186"/>
      <c r="BR109" s="186"/>
      <c r="BS109" s="186"/>
      <c r="BU109" s="188"/>
    </row>
    <row r="110" spans="1:74" s="140" customFormat="1">
      <c r="A110" s="343"/>
      <c r="B110" s="170"/>
      <c r="C110" s="338" t="s">
        <v>224</v>
      </c>
      <c r="D110" s="172"/>
      <c r="E110" s="173" t="s">
        <v>220</v>
      </c>
      <c r="F110" s="173" t="s">
        <v>193</v>
      </c>
      <c r="G110" s="189"/>
      <c r="H110" s="175"/>
      <c r="I110" s="175"/>
      <c r="J110" s="175"/>
      <c r="K110" s="175"/>
      <c r="L110" s="176"/>
      <c r="M110" s="175"/>
      <c r="N110" s="175"/>
      <c r="O110" s="175"/>
      <c r="P110" s="175"/>
      <c r="Q110" s="175"/>
      <c r="R110" s="175"/>
      <c r="S110" s="175"/>
      <c r="T110" s="175"/>
      <c r="U110" s="175"/>
      <c r="V110" s="175"/>
      <c r="W110" s="127"/>
      <c r="X110" s="177"/>
      <c r="Y110" s="127"/>
      <c r="Z110" s="178"/>
      <c r="AA110" s="178"/>
      <c r="AB110" s="178"/>
      <c r="AC110" s="178"/>
      <c r="AD110" s="178"/>
      <c r="AE110" s="178"/>
      <c r="AF110" s="178"/>
      <c r="AG110" s="178"/>
      <c r="AH110" s="178"/>
      <c r="AI110" s="178"/>
      <c r="AJ110" s="179"/>
      <c r="AK110" s="179"/>
      <c r="AL110" s="178"/>
      <c r="AM110" s="178"/>
      <c r="AN110" s="178"/>
      <c r="AO110" s="178"/>
      <c r="AP110" s="178"/>
      <c r="AQ110" s="178"/>
      <c r="AR110" s="178"/>
      <c r="AS110" s="178"/>
      <c r="AT110" s="178"/>
      <c r="AU110" s="178"/>
      <c r="AV110" s="178"/>
      <c r="AW110" s="178"/>
      <c r="AX110" s="178"/>
      <c r="AY110" s="178"/>
      <c r="AZ110" s="178"/>
      <c r="BA110" s="178"/>
      <c r="BB110" s="178"/>
      <c r="BC110" s="178"/>
      <c r="BD110" s="178"/>
      <c r="BE110" s="178"/>
      <c r="BF110" s="178"/>
      <c r="BG110" s="127"/>
      <c r="BH110" s="180"/>
      <c r="BI110" s="127"/>
      <c r="BJ110" s="181"/>
      <c r="BK110" s="181"/>
      <c r="BL110" s="181"/>
      <c r="BM110" s="182"/>
      <c r="BN110" s="182"/>
      <c r="BO110" s="182"/>
      <c r="BP110" s="182"/>
      <c r="BQ110" s="182"/>
      <c r="BR110" s="182"/>
      <c r="BS110" s="182"/>
      <c r="BT110" s="127"/>
      <c r="BU110" s="183"/>
      <c r="BV110" s="127"/>
    </row>
    <row r="111" spans="1:74" s="140" customFormat="1">
      <c r="A111" s="343"/>
      <c r="B111" s="170"/>
      <c r="C111" s="339"/>
      <c r="D111" s="172"/>
      <c r="E111" s="173" t="s">
        <v>111</v>
      </c>
      <c r="F111" s="173" t="s">
        <v>243</v>
      </c>
      <c r="G111" s="189"/>
      <c r="H111" s="175"/>
      <c r="I111" s="175"/>
      <c r="J111" s="175"/>
      <c r="K111" s="175"/>
      <c r="L111" s="176"/>
      <c r="M111" s="175"/>
      <c r="N111" s="175"/>
      <c r="O111" s="175"/>
      <c r="P111" s="175"/>
      <c r="Q111" s="175"/>
      <c r="R111" s="175"/>
      <c r="S111" s="175"/>
      <c r="T111" s="175"/>
      <c r="U111" s="175"/>
      <c r="V111" s="175"/>
      <c r="W111" s="127"/>
      <c r="X111" s="177"/>
      <c r="Y111" s="127"/>
      <c r="Z111" s="178"/>
      <c r="AA111" s="178"/>
      <c r="AB111" s="178"/>
      <c r="AC111" s="178"/>
      <c r="AD111" s="178"/>
      <c r="AE111" s="178"/>
      <c r="AF111" s="178"/>
      <c r="AG111" s="178"/>
      <c r="AH111" s="178"/>
      <c r="AI111" s="178"/>
      <c r="AJ111" s="179"/>
      <c r="AK111" s="179"/>
      <c r="AL111" s="178"/>
      <c r="AM111" s="178"/>
      <c r="AN111" s="178"/>
      <c r="AO111" s="178"/>
      <c r="AP111" s="178"/>
      <c r="AQ111" s="178"/>
      <c r="AR111" s="178"/>
      <c r="AS111" s="178"/>
      <c r="AT111" s="178"/>
      <c r="AU111" s="178"/>
      <c r="AV111" s="178"/>
      <c r="AW111" s="178"/>
      <c r="AX111" s="178"/>
      <c r="AY111" s="178"/>
      <c r="AZ111" s="178"/>
      <c r="BA111" s="178"/>
      <c r="BB111" s="178"/>
      <c r="BC111" s="178"/>
      <c r="BD111" s="178"/>
      <c r="BE111" s="178"/>
      <c r="BF111" s="178"/>
      <c r="BG111" s="127"/>
      <c r="BH111" s="180"/>
      <c r="BI111" s="127"/>
      <c r="BJ111" s="181"/>
      <c r="BK111" s="181"/>
      <c r="BL111" s="181"/>
      <c r="BM111" s="182"/>
      <c r="BN111" s="182"/>
      <c r="BO111" s="182"/>
      <c r="BP111" s="182"/>
      <c r="BQ111" s="182"/>
      <c r="BR111" s="182"/>
      <c r="BS111" s="182"/>
      <c r="BT111" s="127"/>
      <c r="BU111" s="183"/>
      <c r="BV111" s="127"/>
    </row>
    <row r="112" spans="1:74" s="140" customFormat="1">
      <c r="A112" s="343"/>
      <c r="B112" s="170"/>
      <c r="C112" s="339"/>
      <c r="D112" s="172"/>
      <c r="E112" s="173" t="s">
        <v>110</v>
      </c>
      <c r="F112" s="173" t="s">
        <v>243</v>
      </c>
      <c r="G112" s="189"/>
      <c r="H112" s="175"/>
      <c r="I112" s="175"/>
      <c r="J112" s="175"/>
      <c r="K112" s="175"/>
      <c r="L112" s="176"/>
      <c r="M112" s="175"/>
      <c r="N112" s="175"/>
      <c r="O112" s="175"/>
      <c r="P112" s="175"/>
      <c r="Q112" s="175"/>
      <c r="R112" s="175"/>
      <c r="S112" s="175"/>
      <c r="T112" s="175"/>
      <c r="U112" s="175"/>
      <c r="V112" s="175"/>
      <c r="W112" s="127"/>
      <c r="X112" s="177"/>
      <c r="Y112" s="127"/>
      <c r="Z112" s="178"/>
      <c r="AA112" s="178"/>
      <c r="AB112" s="178"/>
      <c r="AC112" s="178"/>
      <c r="AD112" s="178"/>
      <c r="AE112" s="178"/>
      <c r="AF112" s="178"/>
      <c r="AG112" s="178"/>
      <c r="AH112" s="178"/>
      <c r="AI112" s="178"/>
      <c r="AJ112" s="179"/>
      <c r="AK112" s="179"/>
      <c r="AL112" s="178"/>
      <c r="AM112" s="178"/>
      <c r="AN112" s="178"/>
      <c r="AO112" s="178"/>
      <c r="AP112" s="178"/>
      <c r="AQ112" s="178"/>
      <c r="AR112" s="178"/>
      <c r="AS112" s="178"/>
      <c r="AT112" s="178"/>
      <c r="AU112" s="178"/>
      <c r="AV112" s="178"/>
      <c r="AW112" s="178"/>
      <c r="AX112" s="178"/>
      <c r="AY112" s="178"/>
      <c r="AZ112" s="178"/>
      <c r="BA112" s="178"/>
      <c r="BB112" s="178"/>
      <c r="BC112" s="178"/>
      <c r="BD112" s="178"/>
      <c r="BE112" s="178"/>
      <c r="BF112" s="178"/>
      <c r="BG112" s="127"/>
      <c r="BH112" s="180"/>
      <c r="BI112" s="127"/>
      <c r="BJ112" s="181"/>
      <c r="BK112" s="181"/>
      <c r="BL112" s="181"/>
      <c r="BM112" s="182"/>
      <c r="BN112" s="182"/>
      <c r="BO112" s="182"/>
      <c r="BP112" s="182"/>
      <c r="BQ112" s="182"/>
      <c r="BR112" s="182"/>
      <c r="BS112" s="182"/>
      <c r="BT112" s="127"/>
      <c r="BU112" s="183"/>
      <c r="BV112" s="127"/>
    </row>
    <row r="113" spans="1:74" s="140" customFormat="1">
      <c r="A113" s="343"/>
      <c r="B113" s="170"/>
      <c r="C113" s="202"/>
      <c r="D113" s="172"/>
      <c r="E113" s="173" t="s">
        <v>150</v>
      </c>
      <c r="F113" s="173" t="s">
        <v>243</v>
      </c>
      <c r="G113" s="174"/>
      <c r="H113" s="175"/>
      <c r="I113" s="175"/>
      <c r="J113" s="175"/>
      <c r="K113" s="175"/>
      <c r="L113" s="176"/>
      <c r="M113" s="175"/>
      <c r="N113" s="175"/>
      <c r="O113" s="175"/>
      <c r="P113" s="175"/>
      <c r="Q113" s="175"/>
      <c r="R113" s="175"/>
      <c r="S113" s="175"/>
      <c r="T113" s="175"/>
      <c r="U113" s="175"/>
      <c r="V113" s="175"/>
      <c r="W113" s="127"/>
      <c r="X113" s="177"/>
      <c r="Y113" s="127"/>
      <c r="Z113" s="178"/>
      <c r="AA113" s="178"/>
      <c r="AB113" s="178"/>
      <c r="AC113" s="178"/>
      <c r="AD113" s="178"/>
      <c r="AE113" s="178"/>
      <c r="AF113" s="178"/>
      <c r="AG113" s="178"/>
      <c r="AH113" s="178"/>
      <c r="AI113" s="178"/>
      <c r="AJ113" s="179"/>
      <c r="AK113" s="179"/>
      <c r="AL113" s="178"/>
      <c r="AM113" s="178"/>
      <c r="AN113" s="178"/>
      <c r="AO113" s="178"/>
      <c r="AP113" s="178"/>
      <c r="AQ113" s="178"/>
      <c r="AR113" s="178"/>
      <c r="AS113" s="178"/>
      <c r="AT113" s="178"/>
      <c r="AU113" s="178"/>
      <c r="AV113" s="178"/>
      <c r="AW113" s="178"/>
      <c r="AX113" s="178"/>
      <c r="AY113" s="178"/>
      <c r="AZ113" s="178"/>
      <c r="BA113" s="178"/>
      <c r="BB113" s="178"/>
      <c r="BC113" s="178"/>
      <c r="BD113" s="178"/>
      <c r="BE113" s="178"/>
      <c r="BF113" s="178"/>
      <c r="BG113" s="127"/>
      <c r="BH113" s="180"/>
      <c r="BI113" s="127"/>
      <c r="BJ113" s="181"/>
      <c r="BK113" s="181"/>
      <c r="BL113" s="181"/>
      <c r="BM113" s="182"/>
      <c r="BN113" s="182"/>
      <c r="BO113" s="182"/>
      <c r="BP113" s="182"/>
      <c r="BQ113" s="182"/>
      <c r="BR113" s="182"/>
      <c r="BS113" s="182"/>
      <c r="BT113" s="127"/>
      <c r="BU113" s="183"/>
      <c r="BV113" s="127"/>
    </row>
    <row r="114" spans="1:74">
      <c r="A114" s="343"/>
      <c r="B114" s="170"/>
      <c r="C114" s="184"/>
      <c r="D114" s="167"/>
      <c r="E114" s="185"/>
      <c r="F114" s="185"/>
      <c r="G114" s="168"/>
      <c r="H114" s="184"/>
      <c r="I114" s="184"/>
      <c r="J114" s="184"/>
      <c r="K114" s="184"/>
      <c r="L114" s="169"/>
      <c r="M114" s="184"/>
      <c r="N114" s="184"/>
      <c r="O114" s="184"/>
      <c r="P114" s="186"/>
      <c r="Q114" s="186"/>
      <c r="R114" s="186"/>
      <c r="S114" s="186"/>
      <c r="T114" s="186"/>
      <c r="U114" s="186"/>
      <c r="V114" s="186"/>
      <c r="X114" s="187"/>
      <c r="Z114" s="186"/>
      <c r="AA114" s="186"/>
      <c r="AB114" s="186"/>
      <c r="AC114" s="186"/>
      <c r="AD114" s="186"/>
      <c r="AE114" s="186"/>
      <c r="AF114" s="186"/>
      <c r="AG114" s="186"/>
      <c r="AH114" s="186"/>
      <c r="AI114" s="186"/>
      <c r="AL114" s="186"/>
      <c r="AM114" s="186"/>
      <c r="AN114" s="186"/>
      <c r="AO114" s="186"/>
      <c r="AP114" s="186"/>
      <c r="AQ114" s="186"/>
      <c r="AR114" s="186"/>
      <c r="AS114" s="186"/>
      <c r="AT114" s="186"/>
      <c r="AU114" s="186"/>
      <c r="AV114" s="186"/>
      <c r="AW114" s="186"/>
      <c r="AX114" s="186"/>
      <c r="AY114" s="186"/>
      <c r="AZ114" s="186"/>
      <c r="BA114" s="186"/>
      <c r="BB114" s="186"/>
      <c r="BC114" s="186"/>
      <c r="BD114" s="186"/>
      <c r="BE114" s="186"/>
      <c r="BF114" s="186"/>
      <c r="BH114" s="188"/>
      <c r="BM114" s="186"/>
      <c r="BN114" s="186"/>
      <c r="BO114" s="186"/>
      <c r="BP114" s="186"/>
      <c r="BQ114" s="186"/>
      <c r="BR114" s="186"/>
      <c r="BS114" s="186"/>
      <c r="BU114" s="188"/>
    </row>
    <row r="115" spans="1:74" s="201" customFormat="1">
      <c r="A115" s="343"/>
      <c r="B115" s="191"/>
      <c r="C115" s="344" t="s">
        <v>225</v>
      </c>
      <c r="D115" s="193"/>
      <c r="E115" s="194" t="s">
        <v>220</v>
      </c>
      <c r="F115" s="194" t="s">
        <v>244</v>
      </c>
      <c r="G115" s="195"/>
      <c r="H115" s="176"/>
      <c r="I115" s="176"/>
      <c r="J115" s="176"/>
      <c r="K115" s="176"/>
      <c r="L115" s="176"/>
      <c r="M115" s="176"/>
      <c r="N115" s="176"/>
      <c r="O115" s="176"/>
      <c r="P115" s="176"/>
      <c r="Q115" s="176"/>
      <c r="R115" s="176"/>
      <c r="S115" s="176"/>
      <c r="T115" s="176"/>
      <c r="U115" s="176"/>
      <c r="V115" s="176"/>
      <c r="W115" s="196"/>
      <c r="X115" s="197"/>
      <c r="Y115" s="196"/>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c r="AW115" s="179"/>
      <c r="AX115" s="179"/>
      <c r="AY115" s="179"/>
      <c r="AZ115" s="179"/>
      <c r="BA115" s="179"/>
      <c r="BB115" s="179"/>
      <c r="BC115" s="179"/>
      <c r="BD115" s="179"/>
      <c r="BE115" s="179"/>
      <c r="BF115" s="179"/>
      <c r="BG115" s="196"/>
      <c r="BH115" s="198"/>
      <c r="BI115" s="196"/>
      <c r="BJ115" s="199"/>
      <c r="BK115" s="199"/>
      <c r="BL115" s="199"/>
      <c r="BM115" s="199"/>
      <c r="BN115" s="199"/>
      <c r="BO115" s="199"/>
      <c r="BP115" s="199"/>
      <c r="BQ115" s="199"/>
      <c r="BR115" s="199"/>
      <c r="BS115" s="199"/>
      <c r="BT115" s="196"/>
      <c r="BU115" s="200"/>
      <c r="BV115" s="196"/>
    </row>
    <row r="116" spans="1:74" s="201" customFormat="1">
      <c r="A116" s="343"/>
      <c r="B116" s="191"/>
      <c r="C116" s="345"/>
      <c r="D116" s="193"/>
      <c r="E116" s="194" t="s">
        <v>111</v>
      </c>
      <c r="F116" s="194" t="s">
        <v>244</v>
      </c>
      <c r="G116" s="195"/>
      <c r="H116" s="176"/>
      <c r="I116" s="176"/>
      <c r="J116" s="176"/>
      <c r="K116" s="176"/>
      <c r="L116" s="176"/>
      <c r="M116" s="176"/>
      <c r="N116" s="176"/>
      <c r="O116" s="176"/>
      <c r="P116" s="176"/>
      <c r="Q116" s="176"/>
      <c r="R116" s="176"/>
      <c r="S116" s="176"/>
      <c r="T116" s="176"/>
      <c r="U116" s="176"/>
      <c r="V116" s="176"/>
      <c r="W116" s="196"/>
      <c r="X116" s="197"/>
      <c r="Y116" s="196"/>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c r="BC116" s="179"/>
      <c r="BD116" s="179"/>
      <c r="BE116" s="179"/>
      <c r="BF116" s="179"/>
      <c r="BG116" s="196"/>
      <c r="BH116" s="198"/>
      <c r="BI116" s="196"/>
      <c r="BJ116" s="199"/>
      <c r="BK116" s="199"/>
      <c r="BL116" s="199"/>
      <c r="BM116" s="199"/>
      <c r="BN116" s="199"/>
      <c r="BO116" s="199"/>
      <c r="BP116" s="199"/>
      <c r="BQ116" s="199"/>
      <c r="BR116" s="199"/>
      <c r="BS116" s="199"/>
      <c r="BT116" s="196"/>
      <c r="BU116" s="200"/>
      <c r="BV116" s="196"/>
    </row>
    <row r="117" spans="1:74" s="201" customFormat="1">
      <c r="A117" s="343"/>
      <c r="B117" s="191"/>
      <c r="C117" s="345"/>
      <c r="D117" s="193"/>
      <c r="E117" s="194" t="s">
        <v>110</v>
      </c>
      <c r="F117" s="194" t="s">
        <v>244</v>
      </c>
      <c r="G117" s="195"/>
      <c r="H117" s="176"/>
      <c r="I117" s="176"/>
      <c r="J117" s="176"/>
      <c r="K117" s="176"/>
      <c r="L117" s="176"/>
      <c r="M117" s="176"/>
      <c r="N117" s="176"/>
      <c r="O117" s="176"/>
      <c r="P117" s="176"/>
      <c r="Q117" s="176"/>
      <c r="R117" s="176"/>
      <c r="S117" s="176"/>
      <c r="T117" s="176"/>
      <c r="U117" s="176"/>
      <c r="V117" s="176"/>
      <c r="W117" s="196"/>
      <c r="X117" s="197"/>
      <c r="Y117" s="196"/>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79"/>
      <c r="BA117" s="179"/>
      <c r="BB117" s="179"/>
      <c r="BC117" s="179"/>
      <c r="BD117" s="179"/>
      <c r="BE117" s="179"/>
      <c r="BF117" s="179"/>
      <c r="BG117" s="196"/>
      <c r="BH117" s="198"/>
      <c r="BI117" s="196"/>
      <c r="BJ117" s="199"/>
      <c r="BK117" s="199"/>
      <c r="BL117" s="199"/>
      <c r="BM117" s="199"/>
      <c r="BN117" s="199"/>
      <c r="BO117" s="199"/>
      <c r="BP117" s="199"/>
      <c r="BQ117" s="199"/>
      <c r="BR117" s="199"/>
      <c r="BS117" s="199"/>
      <c r="BT117" s="196"/>
      <c r="BU117" s="200"/>
      <c r="BV117" s="196"/>
    </row>
    <row r="118" spans="1:74" s="201" customFormat="1">
      <c r="A118" s="343"/>
      <c r="B118" s="191"/>
      <c r="C118" s="203"/>
      <c r="D118" s="193"/>
      <c r="E118" s="194" t="s">
        <v>150</v>
      </c>
      <c r="F118" s="194" t="s">
        <v>244</v>
      </c>
      <c r="G118" s="204"/>
      <c r="H118" s="176"/>
      <c r="I118" s="176"/>
      <c r="J118" s="176"/>
      <c r="K118" s="176"/>
      <c r="L118" s="176"/>
      <c r="M118" s="176"/>
      <c r="N118" s="176"/>
      <c r="O118" s="176"/>
      <c r="P118" s="176"/>
      <c r="Q118" s="176"/>
      <c r="R118" s="176"/>
      <c r="S118" s="176"/>
      <c r="T118" s="176"/>
      <c r="U118" s="176"/>
      <c r="V118" s="176"/>
      <c r="W118" s="196"/>
      <c r="X118" s="197"/>
      <c r="Y118" s="196"/>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c r="BC118" s="179"/>
      <c r="BD118" s="179"/>
      <c r="BE118" s="179"/>
      <c r="BF118" s="179"/>
      <c r="BG118" s="196"/>
      <c r="BH118" s="198"/>
      <c r="BI118" s="196"/>
      <c r="BJ118" s="199"/>
      <c r="BK118" s="199"/>
      <c r="BL118" s="199"/>
      <c r="BM118" s="199"/>
      <c r="BN118" s="199"/>
      <c r="BO118" s="199"/>
      <c r="BP118" s="199"/>
      <c r="BQ118" s="199"/>
      <c r="BR118" s="199"/>
      <c r="BS118" s="199"/>
      <c r="BT118" s="196"/>
      <c r="BU118" s="200"/>
      <c r="BV118" s="196"/>
    </row>
    <row r="119" spans="1:74">
      <c r="A119" s="343"/>
      <c r="B119" s="170"/>
      <c r="C119" s="184"/>
      <c r="D119" s="167"/>
      <c r="E119" s="185"/>
      <c r="F119" s="185"/>
      <c r="G119" s="168"/>
      <c r="H119" s="184"/>
      <c r="I119" s="184"/>
      <c r="J119" s="184"/>
      <c r="K119" s="184"/>
      <c r="L119" s="169"/>
      <c r="M119" s="184"/>
      <c r="N119" s="184"/>
      <c r="O119" s="184"/>
      <c r="P119" s="186"/>
      <c r="Q119" s="186"/>
      <c r="R119" s="186"/>
      <c r="S119" s="186"/>
      <c r="T119" s="186"/>
      <c r="U119" s="186"/>
      <c r="V119" s="186"/>
      <c r="X119" s="187"/>
      <c r="Z119" s="186"/>
      <c r="AA119" s="186"/>
      <c r="AB119" s="186"/>
      <c r="AC119" s="186"/>
      <c r="AD119" s="186"/>
      <c r="AE119" s="186"/>
      <c r="AF119" s="186"/>
      <c r="AG119" s="186"/>
      <c r="AH119" s="186"/>
      <c r="AI119" s="186"/>
      <c r="AL119" s="186"/>
      <c r="AM119" s="186"/>
      <c r="AN119" s="186"/>
      <c r="AO119" s="186"/>
      <c r="AP119" s="186"/>
      <c r="AQ119" s="186"/>
      <c r="AR119" s="186"/>
      <c r="AS119" s="186"/>
      <c r="AT119" s="186"/>
      <c r="AU119" s="186"/>
      <c r="AV119" s="186"/>
      <c r="AW119" s="186"/>
      <c r="AX119" s="186"/>
      <c r="AY119" s="186"/>
      <c r="AZ119" s="186"/>
      <c r="BA119" s="186"/>
      <c r="BB119" s="186"/>
      <c r="BC119" s="186"/>
      <c r="BD119" s="186"/>
      <c r="BE119" s="186"/>
      <c r="BF119" s="186"/>
      <c r="BH119" s="188"/>
      <c r="BM119" s="186"/>
      <c r="BN119" s="186"/>
      <c r="BO119" s="186"/>
      <c r="BP119" s="186"/>
      <c r="BQ119" s="186"/>
      <c r="BR119" s="186"/>
      <c r="BS119" s="186"/>
      <c r="BU119" s="188"/>
    </row>
    <row r="120" spans="1:74" s="140" customFormat="1">
      <c r="A120" s="343"/>
      <c r="B120" s="170"/>
      <c r="C120" s="338" t="s">
        <v>228</v>
      </c>
      <c r="D120" s="172"/>
      <c r="E120" s="173" t="s">
        <v>220</v>
      </c>
      <c r="F120" s="173" t="s">
        <v>229</v>
      </c>
      <c r="G120" s="189"/>
      <c r="H120" s="175"/>
      <c r="I120" s="175"/>
      <c r="J120" s="175"/>
      <c r="K120" s="175"/>
      <c r="L120" s="176"/>
      <c r="M120" s="175"/>
      <c r="N120" s="175"/>
      <c r="O120" s="175"/>
      <c r="P120" s="175"/>
      <c r="Q120" s="175"/>
      <c r="R120" s="175"/>
      <c r="S120" s="175"/>
      <c r="T120" s="175"/>
      <c r="U120" s="175"/>
      <c r="V120" s="175"/>
      <c r="W120" s="127"/>
      <c r="X120" s="177"/>
      <c r="Y120" s="127"/>
      <c r="Z120" s="178"/>
      <c r="AA120" s="178"/>
      <c r="AB120" s="178"/>
      <c r="AC120" s="178"/>
      <c r="AD120" s="178"/>
      <c r="AE120" s="178"/>
      <c r="AF120" s="178"/>
      <c r="AG120" s="178"/>
      <c r="AH120" s="178"/>
      <c r="AI120" s="178"/>
      <c r="AJ120" s="179"/>
      <c r="AK120" s="179"/>
      <c r="AL120" s="178"/>
      <c r="AM120" s="178"/>
      <c r="AN120" s="178"/>
      <c r="AO120" s="178"/>
      <c r="AP120" s="178"/>
      <c r="AQ120" s="178"/>
      <c r="AR120" s="178"/>
      <c r="AS120" s="178"/>
      <c r="AT120" s="178"/>
      <c r="AU120" s="178"/>
      <c r="AV120" s="178"/>
      <c r="AW120" s="178"/>
      <c r="AX120" s="178"/>
      <c r="AY120" s="178"/>
      <c r="AZ120" s="178"/>
      <c r="BA120" s="178"/>
      <c r="BB120" s="178"/>
      <c r="BC120" s="178"/>
      <c r="BD120" s="178"/>
      <c r="BE120" s="178"/>
      <c r="BF120" s="178"/>
      <c r="BG120" s="127"/>
      <c r="BH120" s="180"/>
      <c r="BI120" s="127"/>
      <c r="BJ120" s="181"/>
      <c r="BK120" s="181"/>
      <c r="BL120" s="181"/>
      <c r="BM120" s="182"/>
      <c r="BN120" s="182"/>
      <c r="BO120" s="182"/>
      <c r="BP120" s="182"/>
      <c r="BQ120" s="182"/>
      <c r="BR120" s="182"/>
      <c r="BS120" s="182"/>
      <c r="BT120" s="127"/>
      <c r="BU120" s="183"/>
      <c r="BV120" s="127"/>
    </row>
    <row r="121" spans="1:74" s="140" customFormat="1">
      <c r="A121" s="343"/>
      <c r="B121" s="170"/>
      <c r="C121" s="339"/>
      <c r="D121" s="172"/>
      <c r="E121" s="173" t="s">
        <v>111</v>
      </c>
      <c r="F121" s="173" t="s">
        <v>246</v>
      </c>
      <c r="G121" s="189"/>
      <c r="H121" s="175"/>
      <c r="I121" s="175"/>
      <c r="J121" s="175"/>
      <c r="K121" s="175"/>
      <c r="L121" s="176"/>
      <c r="M121" s="175"/>
      <c r="N121" s="175"/>
      <c r="O121" s="175"/>
      <c r="P121" s="175"/>
      <c r="Q121" s="175"/>
      <c r="R121" s="175"/>
      <c r="S121" s="175"/>
      <c r="T121" s="175"/>
      <c r="U121" s="175"/>
      <c r="V121" s="175"/>
      <c r="W121" s="127"/>
      <c r="X121" s="177"/>
      <c r="Y121" s="127"/>
      <c r="Z121" s="178"/>
      <c r="AA121" s="178"/>
      <c r="AB121" s="178"/>
      <c r="AC121" s="178"/>
      <c r="AD121" s="178"/>
      <c r="AE121" s="178"/>
      <c r="AF121" s="178"/>
      <c r="AG121" s="178"/>
      <c r="AH121" s="178"/>
      <c r="AI121" s="178"/>
      <c r="AJ121" s="179"/>
      <c r="AK121" s="179"/>
      <c r="AL121" s="178"/>
      <c r="AM121" s="178"/>
      <c r="AN121" s="178"/>
      <c r="AO121" s="178"/>
      <c r="AP121" s="178"/>
      <c r="AQ121" s="178"/>
      <c r="AR121" s="178"/>
      <c r="AS121" s="178"/>
      <c r="AT121" s="178"/>
      <c r="AU121" s="178"/>
      <c r="AV121" s="178"/>
      <c r="AW121" s="178"/>
      <c r="AX121" s="178"/>
      <c r="AY121" s="178"/>
      <c r="AZ121" s="178"/>
      <c r="BA121" s="178"/>
      <c r="BB121" s="178"/>
      <c r="BC121" s="178"/>
      <c r="BD121" s="178"/>
      <c r="BE121" s="178"/>
      <c r="BF121" s="178"/>
      <c r="BG121" s="127"/>
      <c r="BH121" s="180"/>
      <c r="BI121" s="127"/>
      <c r="BJ121" s="181"/>
      <c r="BK121" s="181"/>
      <c r="BL121" s="181"/>
      <c r="BM121" s="182"/>
      <c r="BN121" s="182"/>
      <c r="BO121" s="182"/>
      <c r="BP121" s="182"/>
      <c r="BQ121" s="182"/>
      <c r="BR121" s="182"/>
      <c r="BS121" s="182"/>
      <c r="BT121" s="127"/>
      <c r="BU121" s="183"/>
      <c r="BV121" s="127"/>
    </row>
    <row r="122" spans="1:74" s="140" customFormat="1">
      <c r="A122" s="343"/>
      <c r="B122" s="170"/>
      <c r="C122" s="339"/>
      <c r="D122" s="172"/>
      <c r="E122" s="173" t="s">
        <v>110</v>
      </c>
      <c r="F122" s="173" t="s">
        <v>246</v>
      </c>
      <c r="G122" s="189"/>
      <c r="H122" s="175"/>
      <c r="I122" s="175"/>
      <c r="J122" s="175"/>
      <c r="K122" s="175"/>
      <c r="L122" s="176"/>
      <c r="M122" s="175"/>
      <c r="N122" s="175"/>
      <c r="O122" s="175"/>
      <c r="P122" s="175"/>
      <c r="Q122" s="175"/>
      <c r="R122" s="175"/>
      <c r="S122" s="175"/>
      <c r="T122" s="175"/>
      <c r="U122" s="175"/>
      <c r="V122" s="175"/>
      <c r="W122" s="127"/>
      <c r="X122" s="177"/>
      <c r="Y122" s="127"/>
      <c r="Z122" s="178"/>
      <c r="AA122" s="178"/>
      <c r="AB122" s="178"/>
      <c r="AC122" s="178"/>
      <c r="AD122" s="178"/>
      <c r="AE122" s="178"/>
      <c r="AF122" s="178"/>
      <c r="AG122" s="178"/>
      <c r="AH122" s="178"/>
      <c r="AI122" s="178"/>
      <c r="AJ122" s="179"/>
      <c r="AK122" s="179"/>
      <c r="AL122" s="178"/>
      <c r="AM122" s="178"/>
      <c r="AN122" s="178"/>
      <c r="AO122" s="178"/>
      <c r="AP122" s="178"/>
      <c r="AQ122" s="178"/>
      <c r="AR122" s="178"/>
      <c r="AS122" s="178"/>
      <c r="AT122" s="178"/>
      <c r="AU122" s="178"/>
      <c r="AV122" s="178"/>
      <c r="AW122" s="178"/>
      <c r="AX122" s="178"/>
      <c r="AY122" s="178"/>
      <c r="AZ122" s="178"/>
      <c r="BA122" s="178"/>
      <c r="BB122" s="178"/>
      <c r="BC122" s="178"/>
      <c r="BD122" s="178"/>
      <c r="BE122" s="178"/>
      <c r="BF122" s="178"/>
      <c r="BG122" s="127"/>
      <c r="BH122" s="180"/>
      <c r="BI122" s="127"/>
      <c r="BJ122" s="181"/>
      <c r="BK122" s="181"/>
      <c r="BL122" s="181"/>
      <c r="BM122" s="182"/>
      <c r="BN122" s="182"/>
      <c r="BO122" s="182"/>
      <c r="BP122" s="182"/>
      <c r="BQ122" s="182"/>
      <c r="BR122" s="182"/>
      <c r="BS122" s="182"/>
      <c r="BT122" s="127"/>
      <c r="BU122" s="183"/>
      <c r="BV122" s="127"/>
    </row>
    <row r="123" spans="1:74" s="140" customFormat="1">
      <c r="A123" s="343"/>
      <c r="B123" s="170"/>
      <c r="C123" s="202"/>
      <c r="D123" s="172"/>
      <c r="E123" s="173" t="s">
        <v>150</v>
      </c>
      <c r="F123" s="173" t="s">
        <v>229</v>
      </c>
      <c r="G123" s="174"/>
      <c r="H123" s="175"/>
      <c r="I123" s="175"/>
      <c r="J123" s="175"/>
      <c r="K123" s="175"/>
      <c r="L123" s="176"/>
      <c r="M123" s="175"/>
      <c r="N123" s="175"/>
      <c r="O123" s="175"/>
      <c r="P123" s="175"/>
      <c r="Q123" s="175"/>
      <c r="R123" s="175"/>
      <c r="S123" s="175"/>
      <c r="T123" s="175"/>
      <c r="U123" s="175"/>
      <c r="V123" s="175"/>
      <c r="W123" s="127"/>
      <c r="X123" s="177"/>
      <c r="Y123" s="127"/>
      <c r="Z123" s="178"/>
      <c r="AA123" s="178"/>
      <c r="AB123" s="178"/>
      <c r="AC123" s="178"/>
      <c r="AD123" s="178"/>
      <c r="AE123" s="178"/>
      <c r="AF123" s="178"/>
      <c r="AG123" s="178"/>
      <c r="AH123" s="178"/>
      <c r="AI123" s="178"/>
      <c r="AJ123" s="179"/>
      <c r="AK123" s="179"/>
      <c r="AL123" s="178"/>
      <c r="AM123" s="178"/>
      <c r="AN123" s="178"/>
      <c r="AO123" s="178"/>
      <c r="AP123" s="178"/>
      <c r="AQ123" s="178"/>
      <c r="AR123" s="178"/>
      <c r="AS123" s="178"/>
      <c r="AT123" s="178"/>
      <c r="AU123" s="178"/>
      <c r="AV123" s="178"/>
      <c r="AW123" s="178"/>
      <c r="AX123" s="178"/>
      <c r="AY123" s="178"/>
      <c r="AZ123" s="178"/>
      <c r="BA123" s="178"/>
      <c r="BB123" s="178"/>
      <c r="BC123" s="178"/>
      <c r="BD123" s="178"/>
      <c r="BE123" s="178"/>
      <c r="BF123" s="178"/>
      <c r="BG123" s="127"/>
      <c r="BH123" s="180"/>
      <c r="BI123" s="127"/>
      <c r="BJ123" s="181"/>
      <c r="BK123" s="181"/>
      <c r="BL123" s="181"/>
      <c r="BM123" s="182"/>
      <c r="BN123" s="182"/>
      <c r="BO123" s="182"/>
      <c r="BP123" s="182"/>
      <c r="BQ123" s="182"/>
      <c r="BR123" s="182"/>
      <c r="BS123" s="182"/>
      <c r="BT123" s="127"/>
      <c r="BU123" s="183"/>
      <c r="BV123" s="127"/>
    </row>
    <row r="124" spans="1:74">
      <c r="A124" s="343"/>
      <c r="B124" s="170"/>
      <c r="C124" s="184"/>
      <c r="D124" s="167"/>
      <c r="E124" s="185"/>
      <c r="F124" s="185"/>
      <c r="G124" s="168"/>
      <c r="H124" s="184"/>
      <c r="I124" s="184"/>
      <c r="J124" s="184"/>
      <c r="K124" s="184"/>
      <c r="L124" s="169"/>
      <c r="M124" s="184"/>
      <c r="N124" s="184"/>
      <c r="O124" s="184"/>
      <c r="P124" s="186"/>
      <c r="Q124" s="186"/>
      <c r="R124" s="186"/>
      <c r="S124" s="186"/>
      <c r="T124" s="186"/>
      <c r="U124" s="186"/>
      <c r="V124" s="186"/>
      <c r="X124" s="187"/>
      <c r="Z124" s="186"/>
      <c r="AA124" s="186"/>
      <c r="AB124" s="186"/>
      <c r="AC124" s="186"/>
      <c r="AD124" s="186"/>
      <c r="AE124" s="186"/>
      <c r="AF124" s="186"/>
      <c r="AG124" s="186"/>
      <c r="AH124" s="186"/>
      <c r="AI124" s="186"/>
      <c r="AL124" s="186"/>
      <c r="AM124" s="186"/>
      <c r="AN124" s="186"/>
      <c r="AO124" s="186"/>
      <c r="AP124" s="186"/>
      <c r="AQ124" s="186"/>
      <c r="AR124" s="186"/>
      <c r="AS124" s="186"/>
      <c r="AT124" s="186"/>
      <c r="AU124" s="186"/>
      <c r="AV124" s="186"/>
      <c r="AW124" s="186"/>
      <c r="AX124" s="186"/>
      <c r="AY124" s="186"/>
      <c r="AZ124" s="186"/>
      <c r="BA124" s="186"/>
      <c r="BB124" s="186"/>
      <c r="BC124" s="186"/>
      <c r="BD124" s="186"/>
      <c r="BE124" s="186"/>
      <c r="BF124" s="186"/>
      <c r="BH124" s="188"/>
      <c r="BM124" s="186"/>
      <c r="BN124" s="186"/>
      <c r="BO124" s="186"/>
      <c r="BP124" s="186"/>
      <c r="BQ124" s="186"/>
      <c r="BR124" s="186"/>
      <c r="BS124" s="186"/>
      <c r="BU124" s="188"/>
    </row>
    <row r="125" spans="1:74" s="140" customFormat="1">
      <c r="A125" s="343"/>
      <c r="B125" s="170"/>
      <c r="C125" s="338" t="s">
        <v>230</v>
      </c>
      <c r="D125" s="172"/>
      <c r="E125" s="173" t="s">
        <v>220</v>
      </c>
      <c r="F125" s="173" t="s">
        <v>229</v>
      </c>
      <c r="G125" s="189"/>
      <c r="H125" s="175"/>
      <c r="I125" s="175"/>
      <c r="J125" s="175"/>
      <c r="K125" s="175"/>
      <c r="L125" s="176"/>
      <c r="M125" s="175"/>
      <c r="N125" s="175"/>
      <c r="O125" s="175"/>
      <c r="P125" s="175"/>
      <c r="Q125" s="175"/>
      <c r="R125" s="175"/>
      <c r="S125" s="175"/>
      <c r="T125" s="175"/>
      <c r="U125" s="175"/>
      <c r="V125" s="175"/>
      <c r="W125" s="127"/>
      <c r="X125" s="177"/>
      <c r="Y125" s="127"/>
      <c r="Z125" s="178"/>
      <c r="AA125" s="178"/>
      <c r="AB125" s="178"/>
      <c r="AC125" s="178"/>
      <c r="AD125" s="178"/>
      <c r="AE125" s="178"/>
      <c r="AF125" s="178"/>
      <c r="AG125" s="178"/>
      <c r="AH125" s="178"/>
      <c r="AI125" s="178"/>
      <c r="AJ125" s="179"/>
      <c r="AK125" s="179"/>
      <c r="AL125" s="178"/>
      <c r="AM125" s="178"/>
      <c r="AN125" s="178"/>
      <c r="AO125" s="178"/>
      <c r="AP125" s="178"/>
      <c r="AQ125" s="178"/>
      <c r="AR125" s="178"/>
      <c r="AS125" s="178"/>
      <c r="AT125" s="178"/>
      <c r="AU125" s="178"/>
      <c r="AV125" s="178"/>
      <c r="AW125" s="178"/>
      <c r="AX125" s="178"/>
      <c r="AY125" s="178"/>
      <c r="AZ125" s="178"/>
      <c r="BA125" s="178"/>
      <c r="BB125" s="178"/>
      <c r="BC125" s="178"/>
      <c r="BD125" s="178"/>
      <c r="BE125" s="178"/>
      <c r="BF125" s="178"/>
      <c r="BG125" s="127"/>
      <c r="BH125" s="180"/>
      <c r="BI125" s="127"/>
      <c r="BJ125" s="181"/>
      <c r="BK125" s="181"/>
      <c r="BL125" s="181"/>
      <c r="BM125" s="182"/>
      <c r="BN125" s="182"/>
      <c r="BO125" s="182"/>
      <c r="BP125" s="182"/>
      <c r="BQ125" s="182"/>
      <c r="BR125" s="182"/>
      <c r="BS125" s="182"/>
      <c r="BT125" s="127"/>
      <c r="BU125" s="183"/>
      <c r="BV125" s="127"/>
    </row>
    <row r="126" spans="1:74" s="140" customFormat="1">
      <c r="A126" s="343"/>
      <c r="B126" s="170"/>
      <c r="C126" s="339"/>
      <c r="D126" s="172"/>
      <c r="E126" s="173" t="s">
        <v>111</v>
      </c>
      <c r="F126" s="173" t="s">
        <v>246</v>
      </c>
      <c r="G126" s="189"/>
      <c r="H126" s="175"/>
      <c r="I126" s="175"/>
      <c r="J126" s="175"/>
      <c r="K126" s="175"/>
      <c r="L126" s="176"/>
      <c r="M126" s="175"/>
      <c r="N126" s="175"/>
      <c r="O126" s="175"/>
      <c r="P126" s="175"/>
      <c r="Q126" s="175"/>
      <c r="R126" s="175"/>
      <c r="S126" s="175"/>
      <c r="T126" s="175"/>
      <c r="U126" s="175"/>
      <c r="V126" s="175"/>
      <c r="W126" s="127"/>
      <c r="X126" s="177"/>
      <c r="Y126" s="127"/>
      <c r="Z126" s="178"/>
      <c r="AA126" s="178"/>
      <c r="AB126" s="178"/>
      <c r="AC126" s="178"/>
      <c r="AD126" s="178"/>
      <c r="AE126" s="178"/>
      <c r="AF126" s="178"/>
      <c r="AG126" s="178"/>
      <c r="AH126" s="178"/>
      <c r="AI126" s="178"/>
      <c r="AJ126" s="179"/>
      <c r="AK126" s="179"/>
      <c r="AL126" s="178"/>
      <c r="AM126" s="178"/>
      <c r="AN126" s="178"/>
      <c r="AO126" s="178"/>
      <c r="AP126" s="178"/>
      <c r="AQ126" s="178"/>
      <c r="AR126" s="178"/>
      <c r="AS126" s="178"/>
      <c r="AT126" s="178"/>
      <c r="AU126" s="178"/>
      <c r="AV126" s="178"/>
      <c r="AW126" s="178"/>
      <c r="AX126" s="178"/>
      <c r="AY126" s="178"/>
      <c r="AZ126" s="178"/>
      <c r="BA126" s="178"/>
      <c r="BB126" s="178"/>
      <c r="BC126" s="178"/>
      <c r="BD126" s="178"/>
      <c r="BE126" s="178"/>
      <c r="BF126" s="178"/>
      <c r="BG126" s="127"/>
      <c r="BH126" s="180"/>
      <c r="BI126" s="127"/>
      <c r="BJ126" s="181"/>
      <c r="BK126" s="181"/>
      <c r="BL126" s="181"/>
      <c r="BM126" s="182"/>
      <c r="BN126" s="182"/>
      <c r="BO126" s="182"/>
      <c r="BP126" s="182"/>
      <c r="BQ126" s="182"/>
      <c r="BR126" s="182"/>
      <c r="BS126" s="182"/>
      <c r="BT126" s="127"/>
      <c r="BU126" s="183"/>
      <c r="BV126" s="127"/>
    </row>
    <row r="127" spans="1:74" s="140" customFormat="1">
      <c r="A127" s="343"/>
      <c r="B127" s="170"/>
      <c r="C127" s="339"/>
      <c r="D127" s="172"/>
      <c r="E127" s="173" t="s">
        <v>110</v>
      </c>
      <c r="F127" s="173" t="s">
        <v>246</v>
      </c>
      <c r="G127" s="189"/>
      <c r="H127" s="175"/>
      <c r="I127" s="175"/>
      <c r="J127" s="175"/>
      <c r="K127" s="175"/>
      <c r="L127" s="176"/>
      <c r="M127" s="175"/>
      <c r="N127" s="175"/>
      <c r="O127" s="175"/>
      <c r="P127" s="175"/>
      <c r="Q127" s="175"/>
      <c r="R127" s="175"/>
      <c r="S127" s="175"/>
      <c r="T127" s="175"/>
      <c r="U127" s="175"/>
      <c r="V127" s="175"/>
      <c r="W127" s="127"/>
      <c r="X127" s="177"/>
      <c r="Y127" s="127"/>
      <c r="Z127" s="178"/>
      <c r="AA127" s="178"/>
      <c r="AB127" s="178"/>
      <c r="AC127" s="178"/>
      <c r="AD127" s="178"/>
      <c r="AE127" s="178"/>
      <c r="AF127" s="178"/>
      <c r="AG127" s="178"/>
      <c r="AH127" s="178"/>
      <c r="AI127" s="178"/>
      <c r="AJ127" s="179"/>
      <c r="AK127" s="179"/>
      <c r="AL127" s="178"/>
      <c r="AM127" s="178"/>
      <c r="AN127" s="178"/>
      <c r="AO127" s="178"/>
      <c r="AP127" s="178"/>
      <c r="AQ127" s="178"/>
      <c r="AR127" s="178"/>
      <c r="AS127" s="178"/>
      <c r="AT127" s="178"/>
      <c r="AU127" s="178"/>
      <c r="AV127" s="178"/>
      <c r="AW127" s="178"/>
      <c r="AX127" s="178"/>
      <c r="AY127" s="178"/>
      <c r="AZ127" s="178"/>
      <c r="BA127" s="178"/>
      <c r="BB127" s="178"/>
      <c r="BC127" s="178"/>
      <c r="BD127" s="178"/>
      <c r="BE127" s="178"/>
      <c r="BF127" s="178"/>
      <c r="BG127" s="127"/>
      <c r="BH127" s="180"/>
      <c r="BI127" s="127"/>
      <c r="BJ127" s="181"/>
      <c r="BK127" s="181"/>
      <c r="BL127" s="181"/>
      <c r="BM127" s="182"/>
      <c r="BN127" s="182"/>
      <c r="BO127" s="182"/>
      <c r="BP127" s="182"/>
      <c r="BQ127" s="182"/>
      <c r="BR127" s="182"/>
      <c r="BS127" s="182"/>
      <c r="BT127" s="127"/>
      <c r="BU127" s="183"/>
      <c r="BV127" s="127"/>
    </row>
    <row r="128" spans="1:74" s="140" customFormat="1">
      <c r="A128" s="343"/>
      <c r="B128" s="170"/>
      <c r="C128" s="202"/>
      <c r="D128" s="172"/>
      <c r="E128" s="173" t="s">
        <v>150</v>
      </c>
      <c r="F128" s="173" t="s">
        <v>229</v>
      </c>
      <c r="G128" s="174"/>
      <c r="H128" s="175"/>
      <c r="I128" s="175"/>
      <c r="J128" s="175"/>
      <c r="K128" s="175"/>
      <c r="L128" s="176"/>
      <c r="M128" s="175"/>
      <c r="N128" s="175"/>
      <c r="O128" s="175"/>
      <c r="P128" s="175"/>
      <c r="Q128" s="175"/>
      <c r="R128" s="175"/>
      <c r="S128" s="175"/>
      <c r="T128" s="175"/>
      <c r="U128" s="175"/>
      <c r="V128" s="175"/>
      <c r="W128" s="127"/>
      <c r="X128" s="177"/>
      <c r="Y128" s="127"/>
      <c r="Z128" s="178"/>
      <c r="AA128" s="178"/>
      <c r="AB128" s="178"/>
      <c r="AC128" s="178"/>
      <c r="AD128" s="178"/>
      <c r="AE128" s="178"/>
      <c r="AF128" s="178"/>
      <c r="AG128" s="178"/>
      <c r="AH128" s="178"/>
      <c r="AI128" s="178"/>
      <c r="AJ128" s="179"/>
      <c r="AK128" s="179"/>
      <c r="AL128" s="178"/>
      <c r="AM128" s="178"/>
      <c r="AN128" s="178"/>
      <c r="AO128" s="178"/>
      <c r="AP128" s="178"/>
      <c r="AQ128" s="178"/>
      <c r="AR128" s="178"/>
      <c r="AS128" s="178"/>
      <c r="AT128" s="178"/>
      <c r="AU128" s="178"/>
      <c r="AV128" s="178"/>
      <c r="AW128" s="178"/>
      <c r="AX128" s="178"/>
      <c r="AY128" s="178"/>
      <c r="AZ128" s="178"/>
      <c r="BA128" s="178"/>
      <c r="BB128" s="178"/>
      <c r="BC128" s="178"/>
      <c r="BD128" s="178"/>
      <c r="BE128" s="178"/>
      <c r="BF128" s="178"/>
      <c r="BG128" s="127"/>
      <c r="BH128" s="180"/>
      <c r="BI128" s="127"/>
      <c r="BJ128" s="181"/>
      <c r="BK128" s="181"/>
      <c r="BL128" s="181"/>
      <c r="BM128" s="182"/>
      <c r="BN128" s="182"/>
      <c r="BO128" s="182"/>
      <c r="BP128" s="182"/>
      <c r="BQ128" s="182"/>
      <c r="BR128" s="182"/>
      <c r="BS128" s="182"/>
      <c r="BT128" s="127"/>
      <c r="BU128" s="183"/>
      <c r="BV128" s="127"/>
    </row>
    <row r="129" spans="1:74">
      <c r="A129" s="343"/>
      <c r="B129" s="170"/>
      <c r="C129" s="184"/>
      <c r="D129" s="167"/>
      <c r="E129" s="185"/>
      <c r="F129" s="185"/>
      <c r="G129" s="168"/>
      <c r="H129" s="184"/>
      <c r="I129" s="184"/>
      <c r="J129" s="184"/>
      <c r="K129" s="184"/>
      <c r="L129" s="169"/>
      <c r="M129" s="184"/>
      <c r="N129" s="184"/>
      <c r="O129" s="184"/>
      <c r="P129" s="186"/>
      <c r="Q129" s="186"/>
      <c r="R129" s="186"/>
      <c r="S129" s="186"/>
      <c r="T129" s="186"/>
      <c r="U129" s="186"/>
      <c r="V129" s="186"/>
      <c r="X129" s="187"/>
      <c r="Z129" s="186"/>
      <c r="AA129" s="186"/>
      <c r="AB129" s="186"/>
      <c r="AC129" s="186"/>
      <c r="AD129" s="186"/>
      <c r="AE129" s="186"/>
      <c r="AF129" s="186"/>
      <c r="AG129" s="186"/>
      <c r="AH129" s="186"/>
      <c r="AI129" s="186"/>
      <c r="AL129" s="186"/>
      <c r="AM129" s="186"/>
      <c r="AN129" s="186"/>
      <c r="AO129" s="186"/>
      <c r="AP129" s="186"/>
      <c r="AQ129" s="186"/>
      <c r="AR129" s="186"/>
      <c r="AS129" s="186"/>
      <c r="AT129" s="186"/>
      <c r="AU129" s="186"/>
      <c r="AV129" s="186"/>
      <c r="AW129" s="186"/>
      <c r="AX129" s="186"/>
      <c r="AY129" s="186"/>
      <c r="AZ129" s="186"/>
      <c r="BA129" s="186"/>
      <c r="BB129" s="186"/>
      <c r="BC129" s="186"/>
      <c r="BD129" s="186"/>
      <c r="BE129" s="186"/>
      <c r="BF129" s="186"/>
      <c r="BH129" s="188"/>
      <c r="BM129" s="186"/>
      <c r="BN129" s="186"/>
      <c r="BO129" s="186"/>
      <c r="BP129" s="186"/>
      <c r="BQ129" s="186"/>
      <c r="BR129" s="186"/>
      <c r="BS129" s="186"/>
      <c r="BU129" s="188"/>
    </row>
    <row r="130" spans="1:74" s="140" customFormat="1">
      <c r="A130" s="343"/>
      <c r="B130" s="170"/>
      <c r="C130" s="338" t="s">
        <v>231</v>
      </c>
      <c r="D130" s="172"/>
      <c r="E130" s="173" t="s">
        <v>220</v>
      </c>
      <c r="F130" s="173" t="s">
        <v>247</v>
      </c>
      <c r="G130" s="189"/>
      <c r="H130" s="175"/>
      <c r="I130" s="175"/>
      <c r="J130" s="175"/>
      <c r="K130" s="175"/>
      <c r="L130" s="176"/>
      <c r="M130" s="175"/>
      <c r="N130" s="175"/>
      <c r="O130" s="175"/>
      <c r="P130" s="175"/>
      <c r="Q130" s="175"/>
      <c r="R130" s="175"/>
      <c r="S130" s="175"/>
      <c r="T130" s="175"/>
      <c r="U130" s="175"/>
      <c r="V130" s="175"/>
      <c r="W130" s="127"/>
      <c r="X130" s="177"/>
      <c r="Y130" s="127"/>
      <c r="Z130" s="178"/>
      <c r="AA130" s="178"/>
      <c r="AB130" s="178"/>
      <c r="AC130" s="178"/>
      <c r="AD130" s="178"/>
      <c r="AE130" s="178"/>
      <c r="AF130" s="178"/>
      <c r="AG130" s="178"/>
      <c r="AH130" s="178"/>
      <c r="AI130" s="178"/>
      <c r="AJ130" s="179"/>
      <c r="AK130" s="179"/>
      <c r="AL130" s="178"/>
      <c r="AM130" s="178"/>
      <c r="AN130" s="178"/>
      <c r="AO130" s="178"/>
      <c r="AP130" s="178"/>
      <c r="AQ130" s="178"/>
      <c r="AR130" s="178"/>
      <c r="AS130" s="178"/>
      <c r="AT130" s="178"/>
      <c r="AU130" s="178"/>
      <c r="AV130" s="178"/>
      <c r="AW130" s="178"/>
      <c r="AX130" s="178"/>
      <c r="AY130" s="178"/>
      <c r="AZ130" s="178"/>
      <c r="BA130" s="178"/>
      <c r="BB130" s="178"/>
      <c r="BC130" s="178"/>
      <c r="BD130" s="178"/>
      <c r="BE130" s="178"/>
      <c r="BF130" s="178"/>
      <c r="BG130" s="127"/>
      <c r="BH130" s="180"/>
      <c r="BI130" s="127"/>
      <c r="BJ130" s="181"/>
      <c r="BK130" s="181"/>
      <c r="BL130" s="181"/>
      <c r="BM130" s="182"/>
      <c r="BN130" s="182"/>
      <c r="BO130" s="182"/>
      <c r="BP130" s="182"/>
      <c r="BQ130" s="182"/>
      <c r="BR130" s="182"/>
      <c r="BS130" s="182"/>
      <c r="BT130" s="127"/>
      <c r="BU130" s="183"/>
      <c r="BV130" s="127"/>
    </row>
    <row r="131" spans="1:74" s="140" customFormat="1">
      <c r="A131" s="343"/>
      <c r="B131" s="170"/>
      <c r="C131" s="339"/>
      <c r="D131" s="172"/>
      <c r="E131" s="173" t="s">
        <v>111</v>
      </c>
      <c r="F131" s="173" t="s">
        <v>251</v>
      </c>
      <c r="G131" s="189"/>
      <c r="H131" s="175"/>
      <c r="I131" s="175"/>
      <c r="J131" s="175"/>
      <c r="K131" s="175"/>
      <c r="L131" s="176"/>
      <c r="M131" s="175"/>
      <c r="N131" s="175"/>
      <c r="O131" s="175"/>
      <c r="P131" s="175"/>
      <c r="Q131" s="175"/>
      <c r="R131" s="175"/>
      <c r="S131" s="175"/>
      <c r="T131" s="175"/>
      <c r="U131" s="175"/>
      <c r="V131" s="175"/>
      <c r="W131" s="127"/>
      <c r="X131" s="177"/>
      <c r="Y131" s="127"/>
      <c r="Z131" s="178"/>
      <c r="AA131" s="178"/>
      <c r="AB131" s="178"/>
      <c r="AC131" s="178"/>
      <c r="AD131" s="178"/>
      <c r="AE131" s="178"/>
      <c r="AF131" s="178"/>
      <c r="AG131" s="178"/>
      <c r="AH131" s="178"/>
      <c r="AI131" s="178"/>
      <c r="AJ131" s="179"/>
      <c r="AK131" s="179"/>
      <c r="AL131" s="178"/>
      <c r="AM131" s="178"/>
      <c r="AN131" s="178"/>
      <c r="AO131" s="178"/>
      <c r="AP131" s="178"/>
      <c r="AQ131" s="178"/>
      <c r="AR131" s="178"/>
      <c r="AS131" s="178"/>
      <c r="AT131" s="178"/>
      <c r="AU131" s="178"/>
      <c r="AV131" s="178"/>
      <c r="AW131" s="178"/>
      <c r="AX131" s="178"/>
      <c r="AY131" s="178"/>
      <c r="AZ131" s="178"/>
      <c r="BA131" s="178"/>
      <c r="BB131" s="178"/>
      <c r="BC131" s="178"/>
      <c r="BD131" s="178"/>
      <c r="BE131" s="178"/>
      <c r="BF131" s="178"/>
      <c r="BG131" s="127"/>
      <c r="BH131" s="180"/>
      <c r="BI131" s="127"/>
      <c r="BJ131" s="181"/>
      <c r="BK131" s="181"/>
      <c r="BL131" s="181"/>
      <c r="BM131" s="182"/>
      <c r="BN131" s="182"/>
      <c r="BO131" s="182"/>
      <c r="BP131" s="182"/>
      <c r="BQ131" s="182"/>
      <c r="BR131" s="182"/>
      <c r="BS131" s="182"/>
      <c r="BT131" s="127"/>
      <c r="BU131" s="183"/>
      <c r="BV131" s="127"/>
    </row>
    <row r="132" spans="1:74" s="140" customFormat="1">
      <c r="A132" s="343"/>
      <c r="B132" s="170"/>
      <c r="C132" s="339"/>
      <c r="D132" s="172"/>
      <c r="E132" s="173" t="s">
        <v>110</v>
      </c>
      <c r="F132" s="173" t="s">
        <v>251</v>
      </c>
      <c r="G132" s="189"/>
      <c r="H132" s="175"/>
      <c r="I132" s="175"/>
      <c r="J132" s="175"/>
      <c r="K132" s="175"/>
      <c r="L132" s="176"/>
      <c r="M132" s="175"/>
      <c r="N132" s="175"/>
      <c r="O132" s="175"/>
      <c r="P132" s="175"/>
      <c r="Q132" s="175"/>
      <c r="R132" s="175"/>
      <c r="S132" s="175"/>
      <c r="T132" s="175"/>
      <c r="U132" s="175"/>
      <c r="V132" s="175"/>
      <c r="W132" s="127"/>
      <c r="X132" s="177"/>
      <c r="Y132" s="127"/>
      <c r="Z132" s="178"/>
      <c r="AA132" s="178"/>
      <c r="AB132" s="178"/>
      <c r="AC132" s="178"/>
      <c r="AD132" s="178"/>
      <c r="AE132" s="178"/>
      <c r="AF132" s="178"/>
      <c r="AG132" s="178"/>
      <c r="AH132" s="178"/>
      <c r="AI132" s="178"/>
      <c r="AJ132" s="179"/>
      <c r="AK132" s="179"/>
      <c r="AL132" s="178"/>
      <c r="AM132" s="178"/>
      <c r="AN132" s="178"/>
      <c r="AO132" s="178"/>
      <c r="AP132" s="178"/>
      <c r="AQ132" s="178"/>
      <c r="AR132" s="178"/>
      <c r="AS132" s="178"/>
      <c r="AT132" s="178"/>
      <c r="AU132" s="178"/>
      <c r="AV132" s="178"/>
      <c r="AW132" s="178"/>
      <c r="AX132" s="178"/>
      <c r="AY132" s="178"/>
      <c r="AZ132" s="178"/>
      <c r="BA132" s="178"/>
      <c r="BB132" s="178"/>
      <c r="BC132" s="178"/>
      <c r="BD132" s="178"/>
      <c r="BE132" s="178"/>
      <c r="BF132" s="178"/>
      <c r="BG132" s="127"/>
      <c r="BH132" s="180"/>
      <c r="BI132" s="127"/>
      <c r="BJ132" s="181"/>
      <c r="BK132" s="181"/>
      <c r="BL132" s="181"/>
      <c r="BM132" s="182"/>
      <c r="BN132" s="182"/>
      <c r="BO132" s="182"/>
      <c r="BP132" s="182"/>
      <c r="BQ132" s="182"/>
      <c r="BR132" s="182"/>
      <c r="BS132" s="182"/>
      <c r="BT132" s="127"/>
      <c r="BU132" s="183"/>
      <c r="BV132" s="127"/>
    </row>
    <row r="133" spans="1:74" s="140" customFormat="1">
      <c r="A133" s="343"/>
      <c r="B133" s="170"/>
      <c r="C133" s="202"/>
      <c r="D133" s="172"/>
      <c r="E133" s="173" t="s">
        <v>150</v>
      </c>
      <c r="F133" s="173" t="s">
        <v>247</v>
      </c>
      <c r="G133" s="174"/>
      <c r="H133" s="175"/>
      <c r="I133" s="175"/>
      <c r="J133" s="175"/>
      <c r="K133" s="175"/>
      <c r="L133" s="176"/>
      <c r="M133" s="175"/>
      <c r="N133" s="175"/>
      <c r="O133" s="175"/>
      <c r="P133" s="175"/>
      <c r="Q133" s="175"/>
      <c r="R133" s="175"/>
      <c r="S133" s="175"/>
      <c r="T133" s="175"/>
      <c r="U133" s="175"/>
      <c r="V133" s="175"/>
      <c r="W133" s="127"/>
      <c r="X133" s="177"/>
      <c r="Y133" s="127"/>
      <c r="Z133" s="178"/>
      <c r="AA133" s="178"/>
      <c r="AB133" s="178"/>
      <c r="AC133" s="178"/>
      <c r="AD133" s="178"/>
      <c r="AE133" s="178"/>
      <c r="AF133" s="178"/>
      <c r="AG133" s="178"/>
      <c r="AH133" s="178"/>
      <c r="AI133" s="178"/>
      <c r="AJ133" s="179"/>
      <c r="AK133" s="179"/>
      <c r="AL133" s="178"/>
      <c r="AM133" s="178"/>
      <c r="AN133" s="178"/>
      <c r="AO133" s="178"/>
      <c r="AP133" s="178"/>
      <c r="AQ133" s="178"/>
      <c r="AR133" s="178"/>
      <c r="AS133" s="178"/>
      <c r="AT133" s="178"/>
      <c r="AU133" s="178"/>
      <c r="AV133" s="178"/>
      <c r="AW133" s="178"/>
      <c r="AX133" s="178"/>
      <c r="AY133" s="178"/>
      <c r="AZ133" s="178"/>
      <c r="BA133" s="178"/>
      <c r="BB133" s="178"/>
      <c r="BC133" s="178"/>
      <c r="BD133" s="178"/>
      <c r="BE133" s="178"/>
      <c r="BF133" s="178"/>
      <c r="BG133" s="127"/>
      <c r="BH133" s="180"/>
      <c r="BI133" s="127"/>
      <c r="BJ133" s="181"/>
      <c r="BK133" s="181"/>
      <c r="BL133" s="181"/>
      <c r="BM133" s="182"/>
      <c r="BN133" s="182"/>
      <c r="BO133" s="182"/>
      <c r="BP133" s="182"/>
      <c r="BQ133" s="182"/>
      <c r="BR133" s="182"/>
      <c r="BS133" s="182"/>
      <c r="BT133" s="127"/>
      <c r="BU133" s="183"/>
      <c r="BV133" s="127"/>
    </row>
    <row r="134" spans="1:74">
      <c r="A134" s="343"/>
      <c r="B134" s="170"/>
      <c r="C134" s="184"/>
      <c r="D134" s="167"/>
      <c r="E134" s="185"/>
      <c r="F134" s="185"/>
      <c r="G134" s="168"/>
      <c r="H134" s="184"/>
      <c r="I134" s="184"/>
      <c r="J134" s="184"/>
      <c r="K134" s="184"/>
      <c r="L134" s="169"/>
      <c r="M134" s="184"/>
      <c r="N134" s="184"/>
      <c r="O134" s="184"/>
      <c r="P134" s="186"/>
      <c r="Q134" s="186"/>
      <c r="R134" s="186"/>
      <c r="S134" s="186"/>
      <c r="T134" s="186"/>
      <c r="U134" s="186"/>
      <c r="V134" s="186"/>
      <c r="X134" s="187"/>
      <c r="Z134" s="186"/>
      <c r="AA134" s="186"/>
      <c r="AB134" s="186"/>
      <c r="AC134" s="186"/>
      <c r="AD134" s="186"/>
      <c r="AE134" s="186"/>
      <c r="AF134" s="186"/>
      <c r="AG134" s="186"/>
      <c r="AH134" s="186"/>
      <c r="AI134" s="186"/>
      <c r="AL134" s="186"/>
      <c r="AM134" s="186"/>
      <c r="AN134" s="186"/>
      <c r="AO134" s="186"/>
      <c r="AP134" s="186"/>
      <c r="AQ134" s="186"/>
      <c r="AR134" s="186"/>
      <c r="AS134" s="186"/>
      <c r="AT134" s="186"/>
      <c r="AU134" s="186"/>
      <c r="AV134" s="186"/>
      <c r="AW134" s="186"/>
      <c r="AX134" s="186"/>
      <c r="AY134" s="186"/>
      <c r="AZ134" s="186"/>
      <c r="BA134" s="186"/>
      <c r="BB134" s="186"/>
      <c r="BC134" s="186"/>
      <c r="BD134" s="186"/>
      <c r="BE134" s="186"/>
      <c r="BF134" s="186"/>
      <c r="BH134" s="188"/>
      <c r="BM134" s="186"/>
      <c r="BN134" s="186"/>
      <c r="BO134" s="186"/>
      <c r="BP134" s="186"/>
      <c r="BQ134" s="186"/>
      <c r="BR134" s="186"/>
      <c r="BS134" s="186"/>
      <c r="BU134" s="188"/>
    </row>
    <row r="135" spans="1:74" s="140" customFormat="1">
      <c r="A135" s="343"/>
      <c r="B135" s="170"/>
      <c r="C135" s="338" t="s">
        <v>233</v>
      </c>
      <c r="D135" s="172"/>
      <c r="E135" s="173" t="s">
        <v>220</v>
      </c>
      <c r="F135" s="173" t="s">
        <v>248</v>
      </c>
      <c r="G135" s="189"/>
      <c r="H135" s="175"/>
      <c r="I135" s="175"/>
      <c r="J135" s="175"/>
      <c r="K135" s="175"/>
      <c r="L135" s="176"/>
      <c r="M135" s="175"/>
      <c r="N135" s="175"/>
      <c r="O135" s="175"/>
      <c r="P135" s="175"/>
      <c r="Q135" s="175"/>
      <c r="R135" s="175"/>
      <c r="S135" s="175"/>
      <c r="T135" s="175"/>
      <c r="U135" s="175"/>
      <c r="V135" s="175"/>
      <c r="W135" s="127"/>
      <c r="X135" s="177"/>
      <c r="Y135" s="127"/>
      <c r="Z135" s="178"/>
      <c r="AA135" s="178"/>
      <c r="AB135" s="178"/>
      <c r="AC135" s="178"/>
      <c r="AD135" s="178"/>
      <c r="AE135" s="178"/>
      <c r="AF135" s="178"/>
      <c r="AG135" s="178"/>
      <c r="AH135" s="178"/>
      <c r="AI135" s="178"/>
      <c r="AJ135" s="179"/>
      <c r="AK135" s="179"/>
      <c r="AL135" s="178"/>
      <c r="AM135" s="178"/>
      <c r="AN135" s="178"/>
      <c r="AO135" s="178"/>
      <c r="AP135" s="178"/>
      <c r="AQ135" s="178"/>
      <c r="AR135" s="178"/>
      <c r="AS135" s="178"/>
      <c r="AT135" s="178"/>
      <c r="AU135" s="178"/>
      <c r="AV135" s="178"/>
      <c r="AW135" s="178"/>
      <c r="AX135" s="178"/>
      <c r="AY135" s="178"/>
      <c r="AZ135" s="178"/>
      <c r="BA135" s="178"/>
      <c r="BB135" s="178"/>
      <c r="BC135" s="178"/>
      <c r="BD135" s="178"/>
      <c r="BE135" s="178"/>
      <c r="BF135" s="178"/>
      <c r="BG135" s="127"/>
      <c r="BH135" s="180"/>
      <c r="BI135" s="127"/>
      <c r="BJ135" s="181"/>
      <c r="BK135" s="181"/>
      <c r="BL135" s="181"/>
      <c r="BM135" s="182"/>
      <c r="BN135" s="182"/>
      <c r="BO135" s="182"/>
      <c r="BP135" s="182"/>
      <c r="BQ135" s="182"/>
      <c r="BR135" s="182"/>
      <c r="BS135" s="182"/>
      <c r="BT135" s="127"/>
      <c r="BU135" s="183"/>
      <c r="BV135" s="127"/>
    </row>
    <row r="136" spans="1:74" s="140" customFormat="1">
      <c r="A136" s="343"/>
      <c r="B136" s="170"/>
      <c r="C136" s="339"/>
      <c r="D136" s="172"/>
      <c r="E136" s="173" t="s">
        <v>111</v>
      </c>
      <c r="F136" s="173" t="s">
        <v>249</v>
      </c>
      <c r="G136" s="189"/>
      <c r="H136" s="175"/>
      <c r="I136" s="175"/>
      <c r="J136" s="175"/>
      <c r="K136" s="175"/>
      <c r="L136" s="176"/>
      <c r="M136" s="175"/>
      <c r="N136" s="175"/>
      <c r="O136" s="175"/>
      <c r="P136" s="175"/>
      <c r="Q136" s="175"/>
      <c r="R136" s="175"/>
      <c r="S136" s="175"/>
      <c r="T136" s="175"/>
      <c r="U136" s="175"/>
      <c r="V136" s="175"/>
      <c r="W136" s="127"/>
      <c r="X136" s="177"/>
      <c r="Y136" s="127"/>
      <c r="Z136" s="178"/>
      <c r="AA136" s="178"/>
      <c r="AB136" s="178"/>
      <c r="AC136" s="178"/>
      <c r="AD136" s="178"/>
      <c r="AE136" s="178"/>
      <c r="AF136" s="178"/>
      <c r="AG136" s="178"/>
      <c r="AH136" s="178"/>
      <c r="AI136" s="178"/>
      <c r="AJ136" s="179"/>
      <c r="AK136" s="179"/>
      <c r="AL136" s="178"/>
      <c r="AM136" s="178"/>
      <c r="AN136" s="178"/>
      <c r="AO136" s="178"/>
      <c r="AP136" s="178"/>
      <c r="AQ136" s="178"/>
      <c r="AR136" s="178"/>
      <c r="AS136" s="178"/>
      <c r="AT136" s="178"/>
      <c r="AU136" s="178"/>
      <c r="AV136" s="178"/>
      <c r="AW136" s="178"/>
      <c r="AX136" s="178"/>
      <c r="AY136" s="178"/>
      <c r="AZ136" s="178"/>
      <c r="BA136" s="178"/>
      <c r="BB136" s="178"/>
      <c r="BC136" s="178"/>
      <c r="BD136" s="178"/>
      <c r="BE136" s="178"/>
      <c r="BF136" s="178"/>
      <c r="BG136" s="127"/>
      <c r="BH136" s="180"/>
      <c r="BI136" s="127"/>
      <c r="BJ136" s="181"/>
      <c r="BK136" s="181"/>
      <c r="BL136" s="181"/>
      <c r="BM136" s="182"/>
      <c r="BN136" s="182"/>
      <c r="BO136" s="182"/>
      <c r="BP136" s="182"/>
      <c r="BQ136" s="182"/>
      <c r="BR136" s="182"/>
      <c r="BS136" s="182"/>
      <c r="BT136" s="127"/>
      <c r="BU136" s="183"/>
      <c r="BV136" s="127"/>
    </row>
    <row r="137" spans="1:74" s="140" customFormat="1">
      <c r="A137" s="343"/>
      <c r="B137" s="170"/>
      <c r="C137" s="339"/>
      <c r="D137" s="172"/>
      <c r="E137" s="173" t="s">
        <v>110</v>
      </c>
      <c r="F137" s="173" t="s">
        <v>249</v>
      </c>
      <c r="G137" s="189"/>
      <c r="H137" s="175"/>
      <c r="I137" s="175"/>
      <c r="J137" s="175"/>
      <c r="K137" s="175"/>
      <c r="L137" s="176"/>
      <c r="M137" s="175"/>
      <c r="N137" s="175"/>
      <c r="O137" s="175"/>
      <c r="P137" s="175"/>
      <c r="Q137" s="175"/>
      <c r="R137" s="175"/>
      <c r="S137" s="175"/>
      <c r="T137" s="175"/>
      <c r="U137" s="175"/>
      <c r="V137" s="175"/>
      <c r="W137" s="127"/>
      <c r="X137" s="177"/>
      <c r="Y137" s="127"/>
      <c r="Z137" s="178"/>
      <c r="AA137" s="178"/>
      <c r="AB137" s="178"/>
      <c r="AC137" s="178"/>
      <c r="AD137" s="178"/>
      <c r="AE137" s="178"/>
      <c r="AF137" s="178"/>
      <c r="AG137" s="178"/>
      <c r="AH137" s="178"/>
      <c r="AI137" s="178"/>
      <c r="AJ137" s="179"/>
      <c r="AK137" s="179"/>
      <c r="AL137" s="178"/>
      <c r="AM137" s="178"/>
      <c r="AN137" s="178"/>
      <c r="AO137" s="178"/>
      <c r="AP137" s="178"/>
      <c r="AQ137" s="178"/>
      <c r="AR137" s="178"/>
      <c r="AS137" s="178"/>
      <c r="AT137" s="178"/>
      <c r="AU137" s="178"/>
      <c r="AV137" s="178"/>
      <c r="AW137" s="178"/>
      <c r="AX137" s="178"/>
      <c r="AY137" s="178"/>
      <c r="AZ137" s="178"/>
      <c r="BA137" s="178"/>
      <c r="BB137" s="178"/>
      <c r="BC137" s="178"/>
      <c r="BD137" s="178"/>
      <c r="BE137" s="178"/>
      <c r="BF137" s="178"/>
      <c r="BG137" s="127"/>
      <c r="BH137" s="180"/>
      <c r="BI137" s="127"/>
      <c r="BJ137" s="181"/>
      <c r="BK137" s="181"/>
      <c r="BL137" s="181"/>
      <c r="BM137" s="182"/>
      <c r="BN137" s="182"/>
      <c r="BO137" s="182"/>
      <c r="BP137" s="182"/>
      <c r="BQ137" s="182"/>
      <c r="BR137" s="182"/>
      <c r="BS137" s="182"/>
      <c r="BT137" s="127"/>
      <c r="BU137" s="183"/>
      <c r="BV137" s="127"/>
    </row>
    <row r="138" spans="1:74" s="140" customFormat="1">
      <c r="A138" s="343"/>
      <c r="B138" s="170"/>
      <c r="C138" s="202"/>
      <c r="D138" s="172"/>
      <c r="E138" s="173" t="s">
        <v>150</v>
      </c>
      <c r="F138" s="173" t="s">
        <v>252</v>
      </c>
      <c r="G138" s="174"/>
      <c r="H138" s="175"/>
      <c r="I138" s="175"/>
      <c r="J138" s="175"/>
      <c r="K138" s="175"/>
      <c r="L138" s="176"/>
      <c r="M138" s="175"/>
      <c r="N138" s="175"/>
      <c r="O138" s="175"/>
      <c r="P138" s="175"/>
      <c r="Q138" s="175"/>
      <c r="R138" s="175"/>
      <c r="S138" s="175"/>
      <c r="T138" s="175"/>
      <c r="U138" s="175"/>
      <c r="V138" s="175"/>
      <c r="W138" s="127"/>
      <c r="X138" s="177"/>
      <c r="Y138" s="127"/>
      <c r="Z138" s="178"/>
      <c r="AA138" s="178"/>
      <c r="AB138" s="178"/>
      <c r="AC138" s="178"/>
      <c r="AD138" s="178"/>
      <c r="AE138" s="178"/>
      <c r="AF138" s="178"/>
      <c r="AG138" s="178"/>
      <c r="AH138" s="178"/>
      <c r="AI138" s="178"/>
      <c r="AJ138" s="179"/>
      <c r="AK138" s="179"/>
      <c r="AL138" s="178"/>
      <c r="AM138" s="178"/>
      <c r="AN138" s="178"/>
      <c r="AO138" s="178"/>
      <c r="AP138" s="178"/>
      <c r="AQ138" s="178"/>
      <c r="AR138" s="178"/>
      <c r="AS138" s="178"/>
      <c r="AT138" s="178"/>
      <c r="AU138" s="178"/>
      <c r="AV138" s="178"/>
      <c r="AW138" s="178"/>
      <c r="AX138" s="178"/>
      <c r="AY138" s="178"/>
      <c r="AZ138" s="178"/>
      <c r="BA138" s="178"/>
      <c r="BB138" s="178"/>
      <c r="BC138" s="178"/>
      <c r="BD138" s="178"/>
      <c r="BE138" s="178"/>
      <c r="BF138" s="178"/>
      <c r="BG138" s="127"/>
      <c r="BH138" s="180"/>
      <c r="BI138" s="127"/>
      <c r="BJ138" s="181"/>
      <c r="BK138" s="181"/>
      <c r="BL138" s="181"/>
      <c r="BM138" s="182"/>
      <c r="BN138" s="182"/>
      <c r="BO138" s="182"/>
      <c r="BP138" s="182"/>
      <c r="BQ138" s="182"/>
      <c r="BR138" s="182"/>
      <c r="BS138" s="182"/>
      <c r="BT138" s="127"/>
      <c r="BU138" s="183"/>
      <c r="BV138" s="127"/>
    </row>
    <row r="139" spans="1:74">
      <c r="A139" s="343"/>
      <c r="B139" s="170"/>
      <c r="C139" s="184"/>
      <c r="D139" s="167"/>
      <c r="E139" s="185"/>
      <c r="F139" s="185"/>
      <c r="G139" s="168"/>
      <c r="H139" s="184"/>
      <c r="I139" s="184"/>
      <c r="J139" s="184"/>
      <c r="K139" s="184"/>
      <c r="L139" s="169"/>
      <c r="M139" s="184"/>
      <c r="N139" s="184"/>
      <c r="O139" s="184"/>
      <c r="P139" s="186"/>
      <c r="Q139" s="186"/>
      <c r="R139" s="186"/>
      <c r="S139" s="186"/>
      <c r="T139" s="186"/>
      <c r="U139" s="186"/>
      <c r="V139" s="186"/>
      <c r="X139" s="187"/>
      <c r="Z139" s="186"/>
      <c r="AA139" s="186"/>
      <c r="AB139" s="186"/>
      <c r="AC139" s="186"/>
      <c r="AD139" s="186"/>
      <c r="AE139" s="186"/>
      <c r="AF139" s="186"/>
      <c r="AG139" s="186"/>
      <c r="AH139" s="186"/>
      <c r="AI139" s="186"/>
      <c r="AL139" s="186"/>
      <c r="AM139" s="186"/>
      <c r="AN139" s="186"/>
      <c r="AO139" s="186"/>
      <c r="AP139" s="186"/>
      <c r="AQ139" s="186"/>
      <c r="AR139" s="186"/>
      <c r="AS139" s="186"/>
      <c r="AT139" s="186"/>
      <c r="AU139" s="186"/>
      <c r="AV139" s="186"/>
      <c r="AW139" s="186"/>
      <c r="AX139" s="186"/>
      <c r="AY139" s="186"/>
      <c r="AZ139" s="186"/>
      <c r="BA139" s="186"/>
      <c r="BB139" s="186"/>
      <c r="BC139" s="186"/>
      <c r="BD139" s="186"/>
      <c r="BE139" s="186"/>
      <c r="BF139" s="186"/>
      <c r="BH139" s="188"/>
      <c r="BM139" s="186"/>
      <c r="BN139" s="186"/>
      <c r="BO139" s="186"/>
      <c r="BP139" s="186"/>
      <c r="BQ139" s="186"/>
      <c r="BR139" s="186"/>
      <c r="BS139" s="186"/>
      <c r="BU139" s="188"/>
    </row>
    <row r="140" spans="1:74" s="140" customFormat="1">
      <c r="A140" s="343"/>
      <c r="B140" s="170"/>
      <c r="C140" s="338" t="s">
        <v>235</v>
      </c>
      <c r="D140" s="172"/>
      <c r="E140" s="173" t="s">
        <v>220</v>
      </c>
      <c r="F140" s="173" t="s">
        <v>236</v>
      </c>
      <c r="G140" s="189"/>
      <c r="H140" s="175"/>
      <c r="I140" s="175"/>
      <c r="J140" s="175"/>
      <c r="K140" s="175"/>
      <c r="L140" s="176"/>
      <c r="M140" s="175"/>
      <c r="N140" s="175"/>
      <c r="O140" s="175"/>
      <c r="P140" s="175"/>
      <c r="Q140" s="175"/>
      <c r="R140" s="175"/>
      <c r="S140" s="175"/>
      <c r="T140" s="175"/>
      <c r="U140" s="175"/>
      <c r="V140" s="175"/>
      <c r="W140" s="127"/>
      <c r="X140" s="177"/>
      <c r="Y140" s="127"/>
      <c r="Z140" s="178"/>
      <c r="AA140" s="178"/>
      <c r="AB140" s="178"/>
      <c r="AC140" s="178"/>
      <c r="AD140" s="178"/>
      <c r="AE140" s="178"/>
      <c r="AF140" s="178"/>
      <c r="AG140" s="178"/>
      <c r="AH140" s="178"/>
      <c r="AI140" s="178"/>
      <c r="AJ140" s="179"/>
      <c r="AK140" s="179"/>
      <c r="AL140" s="178"/>
      <c r="AM140" s="178"/>
      <c r="AN140" s="178"/>
      <c r="AO140" s="178"/>
      <c r="AP140" s="178"/>
      <c r="AQ140" s="178"/>
      <c r="AR140" s="178"/>
      <c r="AS140" s="178"/>
      <c r="AT140" s="178"/>
      <c r="AU140" s="178"/>
      <c r="AV140" s="178"/>
      <c r="AW140" s="178"/>
      <c r="AX140" s="178"/>
      <c r="AY140" s="178"/>
      <c r="AZ140" s="178"/>
      <c r="BA140" s="178"/>
      <c r="BB140" s="178"/>
      <c r="BC140" s="178"/>
      <c r="BD140" s="178"/>
      <c r="BE140" s="178"/>
      <c r="BF140" s="178"/>
      <c r="BG140" s="127"/>
      <c r="BH140" s="180"/>
      <c r="BI140" s="127"/>
      <c r="BJ140" s="181"/>
      <c r="BK140" s="181"/>
      <c r="BL140" s="181"/>
      <c r="BM140" s="182"/>
      <c r="BN140" s="182"/>
      <c r="BO140" s="182"/>
      <c r="BP140" s="182"/>
      <c r="BQ140" s="182"/>
      <c r="BR140" s="182"/>
      <c r="BS140" s="182"/>
      <c r="BT140" s="127"/>
      <c r="BU140" s="183"/>
      <c r="BV140" s="127"/>
    </row>
    <row r="141" spans="1:74" s="140" customFormat="1">
      <c r="A141" s="343"/>
      <c r="B141" s="170"/>
      <c r="C141" s="339"/>
      <c r="D141" s="172"/>
      <c r="E141" s="173" t="s">
        <v>111</v>
      </c>
      <c r="F141" s="173" t="s">
        <v>236</v>
      </c>
      <c r="G141" s="189"/>
      <c r="H141" s="175"/>
      <c r="I141" s="175"/>
      <c r="J141" s="175"/>
      <c r="K141" s="175"/>
      <c r="L141" s="176"/>
      <c r="M141" s="175"/>
      <c r="N141" s="175"/>
      <c r="O141" s="175"/>
      <c r="P141" s="175"/>
      <c r="Q141" s="175"/>
      <c r="R141" s="175"/>
      <c r="S141" s="175"/>
      <c r="T141" s="175"/>
      <c r="U141" s="175"/>
      <c r="V141" s="175"/>
      <c r="W141" s="127"/>
      <c r="X141" s="177"/>
      <c r="Y141" s="127"/>
      <c r="Z141" s="178"/>
      <c r="AA141" s="178"/>
      <c r="AB141" s="178"/>
      <c r="AC141" s="178"/>
      <c r="AD141" s="178"/>
      <c r="AE141" s="178"/>
      <c r="AF141" s="178"/>
      <c r="AG141" s="178"/>
      <c r="AH141" s="178"/>
      <c r="AI141" s="178"/>
      <c r="AJ141" s="179"/>
      <c r="AK141" s="179"/>
      <c r="AL141" s="178"/>
      <c r="AM141" s="178"/>
      <c r="AN141" s="178"/>
      <c r="AO141" s="178"/>
      <c r="AP141" s="178"/>
      <c r="AQ141" s="178"/>
      <c r="AR141" s="178"/>
      <c r="AS141" s="178"/>
      <c r="AT141" s="178"/>
      <c r="AU141" s="178"/>
      <c r="AV141" s="178"/>
      <c r="AW141" s="178"/>
      <c r="AX141" s="178"/>
      <c r="AY141" s="178"/>
      <c r="AZ141" s="178"/>
      <c r="BA141" s="178"/>
      <c r="BB141" s="178"/>
      <c r="BC141" s="178"/>
      <c r="BD141" s="178"/>
      <c r="BE141" s="178"/>
      <c r="BF141" s="178"/>
      <c r="BG141" s="127"/>
      <c r="BH141" s="180"/>
      <c r="BI141" s="127"/>
      <c r="BJ141" s="181"/>
      <c r="BK141" s="181"/>
      <c r="BL141" s="181"/>
      <c r="BM141" s="182"/>
      <c r="BN141" s="182"/>
      <c r="BO141" s="182"/>
      <c r="BP141" s="182"/>
      <c r="BQ141" s="182"/>
      <c r="BR141" s="182"/>
      <c r="BS141" s="182"/>
      <c r="BT141" s="127"/>
      <c r="BU141" s="183"/>
      <c r="BV141" s="127"/>
    </row>
    <row r="142" spans="1:74" s="140" customFormat="1">
      <c r="A142" s="343"/>
      <c r="B142" s="170"/>
      <c r="C142" s="339"/>
      <c r="D142" s="172"/>
      <c r="E142" s="173" t="s">
        <v>110</v>
      </c>
      <c r="F142" s="173" t="s">
        <v>236</v>
      </c>
      <c r="G142" s="189"/>
      <c r="H142" s="175"/>
      <c r="I142" s="175"/>
      <c r="J142" s="175"/>
      <c r="K142" s="175"/>
      <c r="L142" s="176"/>
      <c r="M142" s="175"/>
      <c r="N142" s="175"/>
      <c r="O142" s="175"/>
      <c r="P142" s="175"/>
      <c r="Q142" s="175"/>
      <c r="R142" s="175"/>
      <c r="S142" s="175"/>
      <c r="T142" s="175"/>
      <c r="U142" s="175"/>
      <c r="V142" s="175"/>
      <c r="W142" s="127"/>
      <c r="X142" s="177"/>
      <c r="Y142" s="127"/>
      <c r="Z142" s="178"/>
      <c r="AA142" s="178"/>
      <c r="AB142" s="178"/>
      <c r="AC142" s="178"/>
      <c r="AD142" s="178"/>
      <c r="AE142" s="178"/>
      <c r="AF142" s="178"/>
      <c r="AG142" s="178"/>
      <c r="AH142" s="178"/>
      <c r="AI142" s="178"/>
      <c r="AJ142" s="179"/>
      <c r="AK142" s="179"/>
      <c r="AL142" s="178"/>
      <c r="AM142" s="178"/>
      <c r="AN142" s="178"/>
      <c r="AO142" s="178"/>
      <c r="AP142" s="178"/>
      <c r="AQ142" s="178"/>
      <c r="AR142" s="178"/>
      <c r="AS142" s="178"/>
      <c r="AT142" s="178"/>
      <c r="AU142" s="178"/>
      <c r="AV142" s="178"/>
      <c r="AW142" s="178"/>
      <c r="AX142" s="178"/>
      <c r="AY142" s="178"/>
      <c r="AZ142" s="178"/>
      <c r="BA142" s="178"/>
      <c r="BB142" s="178"/>
      <c r="BC142" s="178"/>
      <c r="BD142" s="178"/>
      <c r="BE142" s="178"/>
      <c r="BF142" s="178"/>
      <c r="BG142" s="127"/>
      <c r="BH142" s="180"/>
      <c r="BI142" s="127"/>
      <c r="BJ142" s="181"/>
      <c r="BK142" s="181"/>
      <c r="BL142" s="181"/>
      <c r="BM142" s="182"/>
      <c r="BN142" s="182"/>
      <c r="BO142" s="182"/>
      <c r="BP142" s="182"/>
      <c r="BQ142" s="182"/>
      <c r="BR142" s="182"/>
      <c r="BS142" s="182"/>
      <c r="BT142" s="127"/>
      <c r="BU142" s="183"/>
      <c r="BV142" s="127"/>
    </row>
    <row r="143" spans="1:74" s="140" customFormat="1">
      <c r="A143" s="343"/>
      <c r="B143" s="170"/>
      <c r="C143" s="202"/>
      <c r="D143" s="172"/>
      <c r="E143" s="173" t="s">
        <v>150</v>
      </c>
      <c r="F143" s="173" t="s">
        <v>236</v>
      </c>
      <c r="G143" s="174"/>
      <c r="H143" s="175"/>
      <c r="I143" s="175"/>
      <c r="J143" s="175"/>
      <c r="K143" s="175"/>
      <c r="L143" s="176"/>
      <c r="M143" s="175"/>
      <c r="N143" s="175"/>
      <c r="O143" s="175"/>
      <c r="P143" s="175"/>
      <c r="Q143" s="175"/>
      <c r="R143" s="175"/>
      <c r="S143" s="175"/>
      <c r="T143" s="175"/>
      <c r="U143" s="175"/>
      <c r="V143" s="175"/>
      <c r="W143" s="127"/>
      <c r="X143" s="177"/>
      <c r="Y143" s="127"/>
      <c r="Z143" s="178"/>
      <c r="AA143" s="178"/>
      <c r="AB143" s="178"/>
      <c r="AC143" s="178"/>
      <c r="AD143" s="178"/>
      <c r="AE143" s="178"/>
      <c r="AF143" s="178"/>
      <c r="AG143" s="178"/>
      <c r="AH143" s="178"/>
      <c r="AI143" s="178"/>
      <c r="AJ143" s="179"/>
      <c r="AK143" s="179"/>
      <c r="AL143" s="178"/>
      <c r="AM143" s="178"/>
      <c r="AN143" s="178"/>
      <c r="AO143" s="178"/>
      <c r="AP143" s="178"/>
      <c r="AQ143" s="178"/>
      <c r="AR143" s="178"/>
      <c r="AS143" s="178"/>
      <c r="AT143" s="178"/>
      <c r="AU143" s="178"/>
      <c r="AV143" s="178"/>
      <c r="AW143" s="178"/>
      <c r="AX143" s="178"/>
      <c r="AY143" s="178"/>
      <c r="AZ143" s="178"/>
      <c r="BA143" s="178"/>
      <c r="BB143" s="178"/>
      <c r="BC143" s="178"/>
      <c r="BD143" s="178"/>
      <c r="BE143" s="178"/>
      <c r="BF143" s="178"/>
      <c r="BG143" s="127"/>
      <c r="BH143" s="180"/>
      <c r="BI143" s="127"/>
      <c r="BJ143" s="181"/>
      <c r="BK143" s="181"/>
      <c r="BL143" s="181"/>
      <c r="BM143" s="182"/>
      <c r="BN143" s="182"/>
      <c r="BO143" s="182"/>
      <c r="BP143" s="182"/>
      <c r="BQ143" s="182"/>
      <c r="BR143" s="182"/>
      <c r="BS143" s="182"/>
      <c r="BT143" s="127"/>
      <c r="BU143" s="183"/>
      <c r="BV143" s="127"/>
    </row>
    <row r="144" spans="1:74">
      <c r="A144" s="343"/>
      <c r="B144" s="170"/>
      <c r="C144" s="184"/>
      <c r="D144" s="167"/>
      <c r="E144" s="185"/>
      <c r="F144" s="185"/>
      <c r="G144" s="168"/>
      <c r="H144" s="184"/>
      <c r="I144" s="184"/>
      <c r="J144" s="184"/>
      <c r="K144" s="184"/>
      <c r="L144" s="169"/>
      <c r="M144" s="184"/>
      <c r="N144" s="184"/>
      <c r="O144" s="184"/>
      <c r="P144" s="186"/>
      <c r="Q144" s="186"/>
      <c r="R144" s="186"/>
      <c r="S144" s="186"/>
      <c r="T144" s="186"/>
      <c r="U144" s="186"/>
      <c r="V144" s="186"/>
      <c r="X144" s="187"/>
      <c r="Z144" s="186"/>
      <c r="AA144" s="186"/>
      <c r="AB144" s="186"/>
      <c r="AC144" s="186"/>
      <c r="AD144" s="186"/>
      <c r="AE144" s="186"/>
      <c r="AF144" s="186"/>
      <c r="AG144" s="186"/>
      <c r="AH144" s="186"/>
      <c r="AI144" s="186"/>
      <c r="AL144" s="186"/>
      <c r="AM144" s="186"/>
      <c r="AN144" s="186"/>
      <c r="AO144" s="186"/>
      <c r="AP144" s="186"/>
      <c r="AQ144" s="186"/>
      <c r="AR144" s="186"/>
      <c r="AS144" s="186"/>
      <c r="AT144" s="186"/>
      <c r="AU144" s="186"/>
      <c r="AV144" s="186"/>
      <c r="AW144" s="186"/>
      <c r="AX144" s="186"/>
      <c r="AY144" s="186"/>
      <c r="AZ144" s="186"/>
      <c r="BA144" s="186"/>
      <c r="BB144" s="186"/>
      <c r="BC144" s="186"/>
      <c r="BD144" s="186"/>
      <c r="BE144" s="186"/>
      <c r="BF144" s="186"/>
      <c r="BH144" s="188"/>
      <c r="BM144" s="186"/>
      <c r="BN144" s="186"/>
      <c r="BO144" s="186"/>
      <c r="BP144" s="186"/>
      <c r="BQ144" s="186"/>
      <c r="BR144" s="186"/>
      <c r="BS144" s="186"/>
      <c r="BU144" s="188"/>
    </row>
    <row r="145" spans="1:74" s="140" customFormat="1">
      <c r="A145" s="343"/>
      <c r="B145" s="170"/>
      <c r="C145" s="338" t="s">
        <v>237</v>
      </c>
      <c r="D145" s="172"/>
      <c r="E145" s="173" t="s">
        <v>220</v>
      </c>
      <c r="F145" s="173" t="s">
        <v>238</v>
      </c>
      <c r="G145" s="189"/>
      <c r="H145" s="175"/>
      <c r="I145" s="175"/>
      <c r="J145" s="175"/>
      <c r="K145" s="175"/>
      <c r="L145" s="176"/>
      <c r="M145" s="175"/>
      <c r="N145" s="175"/>
      <c r="O145" s="175"/>
      <c r="P145" s="175"/>
      <c r="Q145" s="175"/>
      <c r="R145" s="175"/>
      <c r="S145" s="175"/>
      <c r="T145" s="175"/>
      <c r="U145" s="175"/>
      <c r="V145" s="175"/>
      <c r="W145" s="127"/>
      <c r="X145" s="177"/>
      <c r="Y145" s="127"/>
      <c r="Z145" s="178"/>
      <c r="AA145" s="178"/>
      <c r="AB145" s="178"/>
      <c r="AC145" s="178"/>
      <c r="AD145" s="178"/>
      <c r="AE145" s="178"/>
      <c r="AF145" s="178"/>
      <c r="AG145" s="178"/>
      <c r="AH145" s="178"/>
      <c r="AI145" s="178"/>
      <c r="AJ145" s="179"/>
      <c r="AK145" s="179"/>
      <c r="AL145" s="178"/>
      <c r="AM145" s="178"/>
      <c r="AN145" s="178"/>
      <c r="AO145" s="178"/>
      <c r="AP145" s="178"/>
      <c r="AQ145" s="178"/>
      <c r="AR145" s="178"/>
      <c r="AS145" s="178"/>
      <c r="AT145" s="178"/>
      <c r="AU145" s="178"/>
      <c r="AV145" s="178"/>
      <c r="AW145" s="178"/>
      <c r="AX145" s="178"/>
      <c r="AY145" s="178"/>
      <c r="AZ145" s="178"/>
      <c r="BA145" s="178"/>
      <c r="BB145" s="178"/>
      <c r="BC145" s="178"/>
      <c r="BD145" s="178"/>
      <c r="BE145" s="178"/>
      <c r="BF145" s="178"/>
      <c r="BG145" s="127"/>
      <c r="BH145" s="180"/>
      <c r="BI145" s="127"/>
      <c r="BJ145" s="181"/>
      <c r="BK145" s="181"/>
      <c r="BL145" s="181"/>
      <c r="BM145" s="182"/>
      <c r="BN145" s="182"/>
      <c r="BO145" s="182"/>
      <c r="BP145" s="182"/>
      <c r="BQ145" s="182"/>
      <c r="BR145" s="182"/>
      <c r="BS145" s="182"/>
      <c r="BT145" s="127"/>
      <c r="BU145" s="183"/>
      <c r="BV145" s="127"/>
    </row>
    <row r="146" spans="1:74" s="140" customFormat="1">
      <c r="A146" s="343"/>
      <c r="B146" s="170"/>
      <c r="C146" s="339"/>
      <c r="D146" s="172"/>
      <c r="E146" s="173" t="s">
        <v>111</v>
      </c>
      <c r="F146" s="173" t="s">
        <v>238</v>
      </c>
      <c r="G146" s="189"/>
      <c r="H146" s="175"/>
      <c r="I146" s="175"/>
      <c r="J146" s="175"/>
      <c r="K146" s="175"/>
      <c r="L146" s="176"/>
      <c r="M146" s="175"/>
      <c r="N146" s="175"/>
      <c r="O146" s="175"/>
      <c r="P146" s="175"/>
      <c r="Q146" s="175"/>
      <c r="R146" s="175"/>
      <c r="S146" s="175"/>
      <c r="T146" s="175"/>
      <c r="U146" s="175"/>
      <c r="V146" s="175"/>
      <c r="W146" s="127"/>
      <c r="X146" s="177"/>
      <c r="Y146" s="127"/>
      <c r="Z146" s="178"/>
      <c r="AA146" s="178"/>
      <c r="AB146" s="178"/>
      <c r="AC146" s="178"/>
      <c r="AD146" s="178"/>
      <c r="AE146" s="178"/>
      <c r="AF146" s="178"/>
      <c r="AG146" s="178"/>
      <c r="AH146" s="178"/>
      <c r="AI146" s="178"/>
      <c r="AJ146" s="179"/>
      <c r="AK146" s="179"/>
      <c r="AL146" s="178"/>
      <c r="AM146" s="178"/>
      <c r="AN146" s="178"/>
      <c r="AO146" s="178"/>
      <c r="AP146" s="178"/>
      <c r="AQ146" s="178"/>
      <c r="AR146" s="178"/>
      <c r="AS146" s="178"/>
      <c r="AT146" s="178"/>
      <c r="AU146" s="178"/>
      <c r="AV146" s="178"/>
      <c r="AW146" s="178"/>
      <c r="AX146" s="178"/>
      <c r="AY146" s="178"/>
      <c r="AZ146" s="178"/>
      <c r="BA146" s="178"/>
      <c r="BB146" s="178"/>
      <c r="BC146" s="178"/>
      <c r="BD146" s="178"/>
      <c r="BE146" s="178"/>
      <c r="BF146" s="178"/>
      <c r="BG146" s="127"/>
      <c r="BH146" s="180"/>
      <c r="BI146" s="127"/>
      <c r="BJ146" s="181"/>
      <c r="BK146" s="181"/>
      <c r="BL146" s="181"/>
      <c r="BM146" s="182"/>
      <c r="BN146" s="182"/>
      <c r="BO146" s="182"/>
      <c r="BP146" s="182"/>
      <c r="BQ146" s="182"/>
      <c r="BR146" s="182"/>
      <c r="BS146" s="182"/>
      <c r="BT146" s="127"/>
      <c r="BU146" s="183"/>
      <c r="BV146" s="127"/>
    </row>
    <row r="147" spans="1:74" s="140" customFormat="1">
      <c r="A147" s="343"/>
      <c r="B147" s="170"/>
      <c r="C147" s="339"/>
      <c r="D147" s="172"/>
      <c r="E147" s="173" t="s">
        <v>110</v>
      </c>
      <c r="F147" s="173" t="s">
        <v>238</v>
      </c>
      <c r="G147" s="189"/>
      <c r="H147" s="175"/>
      <c r="I147" s="175"/>
      <c r="J147" s="175"/>
      <c r="K147" s="175"/>
      <c r="L147" s="176"/>
      <c r="M147" s="175"/>
      <c r="N147" s="175"/>
      <c r="O147" s="175"/>
      <c r="P147" s="175"/>
      <c r="Q147" s="175"/>
      <c r="R147" s="175"/>
      <c r="S147" s="175"/>
      <c r="T147" s="175"/>
      <c r="U147" s="175"/>
      <c r="V147" s="175"/>
      <c r="W147" s="127"/>
      <c r="X147" s="177"/>
      <c r="Y147" s="127"/>
      <c r="Z147" s="178"/>
      <c r="AA147" s="178"/>
      <c r="AB147" s="178"/>
      <c r="AC147" s="178"/>
      <c r="AD147" s="178"/>
      <c r="AE147" s="178"/>
      <c r="AF147" s="178"/>
      <c r="AG147" s="178"/>
      <c r="AH147" s="178"/>
      <c r="AI147" s="178"/>
      <c r="AJ147" s="179"/>
      <c r="AK147" s="179"/>
      <c r="AL147" s="178"/>
      <c r="AM147" s="178"/>
      <c r="AN147" s="178"/>
      <c r="AO147" s="178"/>
      <c r="AP147" s="178"/>
      <c r="AQ147" s="178"/>
      <c r="AR147" s="178"/>
      <c r="AS147" s="178"/>
      <c r="AT147" s="178"/>
      <c r="AU147" s="178"/>
      <c r="AV147" s="178"/>
      <c r="AW147" s="178"/>
      <c r="AX147" s="178"/>
      <c r="AY147" s="178"/>
      <c r="AZ147" s="178"/>
      <c r="BA147" s="178"/>
      <c r="BB147" s="178"/>
      <c r="BC147" s="178"/>
      <c r="BD147" s="178"/>
      <c r="BE147" s="178"/>
      <c r="BF147" s="178"/>
      <c r="BG147" s="127"/>
      <c r="BH147" s="180"/>
      <c r="BI147" s="127"/>
      <c r="BJ147" s="181"/>
      <c r="BK147" s="181"/>
      <c r="BL147" s="181"/>
      <c r="BM147" s="182"/>
      <c r="BN147" s="182"/>
      <c r="BO147" s="182"/>
      <c r="BP147" s="182"/>
      <c r="BQ147" s="182"/>
      <c r="BR147" s="182"/>
      <c r="BS147" s="182"/>
      <c r="BT147" s="127"/>
      <c r="BU147" s="183"/>
      <c r="BV147" s="127"/>
    </row>
    <row r="148" spans="1:74" s="140" customFormat="1">
      <c r="A148" s="343"/>
      <c r="B148" s="170"/>
      <c r="C148" s="202"/>
      <c r="D148" s="172"/>
      <c r="E148" s="173" t="s">
        <v>150</v>
      </c>
      <c r="F148" s="173" t="s">
        <v>238</v>
      </c>
      <c r="G148" s="174"/>
      <c r="H148" s="175"/>
      <c r="I148" s="175"/>
      <c r="J148" s="175"/>
      <c r="K148" s="175"/>
      <c r="L148" s="176"/>
      <c r="M148" s="175"/>
      <c r="N148" s="175"/>
      <c r="O148" s="175"/>
      <c r="P148" s="175"/>
      <c r="Q148" s="175"/>
      <c r="R148" s="175"/>
      <c r="S148" s="175"/>
      <c r="T148" s="175"/>
      <c r="U148" s="175"/>
      <c r="V148" s="175"/>
      <c r="W148" s="127"/>
      <c r="X148" s="177"/>
      <c r="Y148" s="127"/>
      <c r="Z148" s="178"/>
      <c r="AA148" s="178"/>
      <c r="AB148" s="178"/>
      <c r="AC148" s="178"/>
      <c r="AD148" s="178"/>
      <c r="AE148" s="178"/>
      <c r="AF148" s="178"/>
      <c r="AG148" s="178"/>
      <c r="AH148" s="178"/>
      <c r="AI148" s="178"/>
      <c r="AJ148" s="179"/>
      <c r="AK148" s="179"/>
      <c r="AL148" s="178"/>
      <c r="AM148" s="178"/>
      <c r="AN148" s="178"/>
      <c r="AO148" s="178"/>
      <c r="AP148" s="178"/>
      <c r="AQ148" s="178"/>
      <c r="AR148" s="178"/>
      <c r="AS148" s="178"/>
      <c r="AT148" s="178"/>
      <c r="AU148" s="178"/>
      <c r="AV148" s="178"/>
      <c r="AW148" s="178"/>
      <c r="AX148" s="178"/>
      <c r="AY148" s="178"/>
      <c r="AZ148" s="178"/>
      <c r="BA148" s="178"/>
      <c r="BB148" s="178"/>
      <c r="BC148" s="178"/>
      <c r="BD148" s="178"/>
      <c r="BE148" s="178"/>
      <c r="BF148" s="178"/>
      <c r="BG148" s="127"/>
      <c r="BH148" s="180"/>
      <c r="BI148" s="127"/>
      <c r="BJ148" s="181"/>
      <c r="BK148" s="181"/>
      <c r="BL148" s="181"/>
      <c r="BM148" s="182"/>
      <c r="BN148" s="182"/>
      <c r="BO148" s="182"/>
      <c r="BP148" s="182"/>
      <c r="BQ148" s="182"/>
      <c r="BR148" s="182"/>
      <c r="BS148" s="182"/>
      <c r="BT148" s="127"/>
      <c r="BU148" s="183"/>
      <c r="BV148" s="127"/>
    </row>
    <row r="150" spans="1:74" s="140" customFormat="1" ht="15" customHeight="1">
      <c r="A150" s="342" t="s">
        <v>253</v>
      </c>
      <c r="B150" s="170"/>
      <c r="C150" s="338" t="s">
        <v>219</v>
      </c>
      <c r="D150" s="172"/>
      <c r="E150" s="173" t="s">
        <v>220</v>
      </c>
      <c r="F150" s="173" t="s">
        <v>254</v>
      </c>
      <c r="G150" s="174"/>
      <c r="H150" s="175"/>
      <c r="I150" s="175"/>
      <c r="J150" s="175"/>
      <c r="K150" s="175"/>
      <c r="L150" s="176"/>
      <c r="M150" s="175"/>
      <c r="N150" s="175"/>
      <c r="O150" s="175"/>
      <c r="P150" s="175"/>
      <c r="Q150" s="175"/>
      <c r="R150" s="175"/>
      <c r="S150" s="175"/>
      <c r="T150" s="175"/>
      <c r="U150" s="175"/>
      <c r="V150" s="175"/>
      <c r="W150" s="127"/>
      <c r="X150" s="177"/>
      <c r="Y150" s="127"/>
      <c r="Z150" s="178"/>
      <c r="AA150" s="178"/>
      <c r="AB150" s="178"/>
      <c r="AC150" s="178"/>
      <c r="AD150" s="178"/>
      <c r="AE150" s="178"/>
      <c r="AF150" s="178"/>
      <c r="AG150" s="178"/>
      <c r="AH150" s="178"/>
      <c r="AI150" s="178"/>
      <c r="AJ150" s="179"/>
      <c r="AK150" s="179"/>
      <c r="AL150" s="178"/>
      <c r="AM150" s="178"/>
      <c r="AN150" s="178"/>
      <c r="AO150" s="178"/>
      <c r="AP150" s="178"/>
      <c r="AQ150" s="178"/>
      <c r="AR150" s="178"/>
      <c r="AS150" s="178"/>
      <c r="AT150" s="178"/>
      <c r="AU150" s="178"/>
      <c r="AV150" s="178"/>
      <c r="AW150" s="178"/>
      <c r="AX150" s="178"/>
      <c r="AY150" s="178"/>
      <c r="AZ150" s="178"/>
      <c r="BA150" s="178"/>
      <c r="BB150" s="178"/>
      <c r="BC150" s="178"/>
      <c r="BD150" s="178"/>
      <c r="BE150" s="178"/>
      <c r="BF150" s="178"/>
      <c r="BG150" s="127"/>
      <c r="BH150" s="180"/>
      <c r="BI150" s="127"/>
      <c r="BJ150" s="181"/>
      <c r="BK150" s="181"/>
      <c r="BL150" s="181"/>
      <c r="BM150" s="182"/>
      <c r="BN150" s="182"/>
      <c r="BO150" s="182"/>
      <c r="BP150" s="182"/>
      <c r="BQ150" s="182"/>
      <c r="BR150" s="182"/>
      <c r="BS150" s="182"/>
      <c r="BT150" s="127"/>
      <c r="BU150" s="183"/>
      <c r="BV150" s="127"/>
    </row>
    <row r="151" spans="1:74" s="140" customFormat="1">
      <c r="A151" s="343"/>
      <c r="B151" s="170"/>
      <c r="C151" s="339"/>
      <c r="D151" s="172"/>
      <c r="E151" s="173" t="s">
        <v>111</v>
      </c>
      <c r="F151" s="173" t="s">
        <v>188</v>
      </c>
      <c r="G151" s="174"/>
      <c r="H151" s="175"/>
      <c r="I151" s="175"/>
      <c r="J151" s="175"/>
      <c r="K151" s="175"/>
      <c r="L151" s="176"/>
      <c r="M151" s="175"/>
      <c r="N151" s="175"/>
      <c r="O151" s="175"/>
      <c r="P151" s="175"/>
      <c r="Q151" s="175"/>
      <c r="R151" s="175"/>
      <c r="S151" s="175"/>
      <c r="T151" s="175"/>
      <c r="U151" s="175"/>
      <c r="V151" s="175"/>
      <c r="W151" s="127"/>
      <c r="X151" s="177"/>
      <c r="Y151" s="127"/>
      <c r="Z151" s="178"/>
      <c r="AA151" s="178"/>
      <c r="AB151" s="178"/>
      <c r="AC151" s="178"/>
      <c r="AD151" s="178"/>
      <c r="AE151" s="178"/>
      <c r="AF151" s="178"/>
      <c r="AG151" s="178"/>
      <c r="AH151" s="178"/>
      <c r="AI151" s="178"/>
      <c r="AJ151" s="179"/>
      <c r="AK151" s="179"/>
      <c r="AL151" s="178"/>
      <c r="AM151" s="178"/>
      <c r="AN151" s="178"/>
      <c r="AO151" s="178"/>
      <c r="AP151" s="178"/>
      <c r="AQ151" s="178"/>
      <c r="AR151" s="178"/>
      <c r="AS151" s="178"/>
      <c r="AT151" s="178"/>
      <c r="AU151" s="178"/>
      <c r="AV151" s="178"/>
      <c r="AW151" s="178"/>
      <c r="AX151" s="178"/>
      <c r="AY151" s="178"/>
      <c r="AZ151" s="178"/>
      <c r="BA151" s="178"/>
      <c r="BB151" s="178"/>
      <c r="BC151" s="178"/>
      <c r="BD151" s="178"/>
      <c r="BE151" s="178"/>
      <c r="BF151" s="178"/>
      <c r="BG151" s="127"/>
      <c r="BH151" s="180"/>
      <c r="BI151" s="127"/>
      <c r="BJ151" s="181"/>
      <c r="BK151" s="181"/>
      <c r="BL151" s="181"/>
      <c r="BM151" s="182"/>
      <c r="BN151" s="182"/>
      <c r="BO151" s="182"/>
      <c r="BP151" s="182"/>
      <c r="BQ151" s="182"/>
      <c r="BR151" s="182"/>
      <c r="BS151" s="182"/>
      <c r="BT151" s="127"/>
      <c r="BU151" s="183"/>
      <c r="BV151" s="127"/>
    </row>
    <row r="152" spans="1:74" s="140" customFormat="1">
      <c r="A152" s="343"/>
      <c r="B152" s="170"/>
      <c r="C152" s="339"/>
      <c r="D152" s="172"/>
      <c r="E152" s="173" t="s">
        <v>110</v>
      </c>
      <c r="F152" s="173" t="s">
        <v>254</v>
      </c>
      <c r="G152" s="174"/>
      <c r="H152" s="175"/>
      <c r="I152" s="175"/>
      <c r="J152" s="175"/>
      <c r="K152" s="175"/>
      <c r="L152" s="176"/>
      <c r="M152" s="175"/>
      <c r="N152" s="175"/>
      <c r="O152" s="175"/>
      <c r="P152" s="175"/>
      <c r="Q152" s="175"/>
      <c r="R152" s="175"/>
      <c r="S152" s="175"/>
      <c r="T152" s="175"/>
      <c r="U152" s="175"/>
      <c r="V152" s="175"/>
      <c r="W152" s="127"/>
      <c r="X152" s="177"/>
      <c r="Y152" s="127"/>
      <c r="Z152" s="178"/>
      <c r="AA152" s="178"/>
      <c r="AB152" s="178"/>
      <c r="AC152" s="178"/>
      <c r="AD152" s="178"/>
      <c r="AE152" s="178"/>
      <c r="AF152" s="178"/>
      <c r="AG152" s="178"/>
      <c r="AH152" s="178"/>
      <c r="AI152" s="178"/>
      <c r="AJ152" s="179"/>
      <c r="AK152" s="179"/>
      <c r="AL152" s="178"/>
      <c r="AM152" s="178"/>
      <c r="AN152" s="178"/>
      <c r="AO152" s="178"/>
      <c r="AP152" s="178"/>
      <c r="AQ152" s="178"/>
      <c r="AR152" s="178"/>
      <c r="AS152" s="178"/>
      <c r="AT152" s="178"/>
      <c r="AU152" s="178"/>
      <c r="AV152" s="178"/>
      <c r="AW152" s="178"/>
      <c r="AX152" s="178"/>
      <c r="AY152" s="178"/>
      <c r="AZ152" s="178"/>
      <c r="BA152" s="178"/>
      <c r="BB152" s="178"/>
      <c r="BC152" s="178"/>
      <c r="BD152" s="178"/>
      <c r="BE152" s="178"/>
      <c r="BF152" s="178"/>
      <c r="BG152" s="127"/>
      <c r="BH152" s="180"/>
      <c r="BI152" s="127"/>
      <c r="BJ152" s="181"/>
      <c r="BK152" s="181"/>
      <c r="BL152" s="181"/>
      <c r="BM152" s="182"/>
      <c r="BN152" s="182"/>
      <c r="BO152" s="182"/>
      <c r="BP152" s="182"/>
      <c r="BQ152" s="182"/>
      <c r="BR152" s="182"/>
      <c r="BS152" s="182"/>
      <c r="BT152" s="127"/>
      <c r="BU152" s="183"/>
      <c r="BV152" s="127"/>
    </row>
    <row r="153" spans="1:74" s="140" customFormat="1">
      <c r="A153" s="343"/>
      <c r="B153" s="170"/>
      <c r="C153" s="202"/>
      <c r="D153" s="172"/>
      <c r="E153" s="173" t="s">
        <v>150</v>
      </c>
      <c r="F153" s="173" t="s">
        <v>254</v>
      </c>
      <c r="G153" s="174"/>
      <c r="H153" s="175"/>
      <c r="I153" s="175"/>
      <c r="J153" s="175"/>
      <c r="K153" s="175"/>
      <c r="L153" s="176"/>
      <c r="M153" s="175"/>
      <c r="N153" s="175"/>
      <c r="O153" s="175"/>
      <c r="P153" s="175"/>
      <c r="Q153" s="175"/>
      <c r="R153" s="175"/>
      <c r="S153" s="175"/>
      <c r="T153" s="175"/>
      <c r="U153" s="175"/>
      <c r="V153" s="175"/>
      <c r="W153" s="127"/>
      <c r="X153" s="177"/>
      <c r="Y153" s="127"/>
      <c r="Z153" s="178"/>
      <c r="AA153" s="178"/>
      <c r="AB153" s="178"/>
      <c r="AC153" s="178"/>
      <c r="AD153" s="178"/>
      <c r="AE153" s="178"/>
      <c r="AF153" s="178"/>
      <c r="AG153" s="178"/>
      <c r="AH153" s="178"/>
      <c r="AI153" s="178"/>
      <c r="AJ153" s="179"/>
      <c r="AK153" s="179"/>
      <c r="AL153" s="178"/>
      <c r="AM153" s="178"/>
      <c r="AN153" s="178"/>
      <c r="AO153" s="178"/>
      <c r="AP153" s="178"/>
      <c r="AQ153" s="178"/>
      <c r="AR153" s="178"/>
      <c r="AS153" s="178"/>
      <c r="AT153" s="178"/>
      <c r="AU153" s="178"/>
      <c r="AV153" s="178"/>
      <c r="AW153" s="178"/>
      <c r="AX153" s="178"/>
      <c r="AY153" s="178"/>
      <c r="AZ153" s="178"/>
      <c r="BA153" s="178"/>
      <c r="BB153" s="178"/>
      <c r="BC153" s="178"/>
      <c r="BD153" s="178"/>
      <c r="BE153" s="178"/>
      <c r="BF153" s="178"/>
      <c r="BG153" s="127"/>
      <c r="BH153" s="180"/>
      <c r="BI153" s="127"/>
      <c r="BJ153" s="181"/>
      <c r="BK153" s="181"/>
      <c r="BL153" s="181"/>
      <c r="BM153" s="182"/>
      <c r="BN153" s="182"/>
      <c r="BO153" s="182"/>
      <c r="BP153" s="182"/>
      <c r="BQ153" s="182"/>
      <c r="BR153" s="182"/>
      <c r="BS153" s="182"/>
      <c r="BT153" s="127"/>
      <c r="BU153" s="183"/>
      <c r="BV153" s="127"/>
    </row>
    <row r="154" spans="1:74">
      <c r="A154" s="343"/>
      <c r="B154" s="170"/>
      <c r="C154" s="184"/>
      <c r="D154" s="167"/>
      <c r="E154" s="185"/>
      <c r="F154" s="185"/>
      <c r="G154" s="168"/>
      <c r="H154" s="184"/>
      <c r="I154" s="184"/>
      <c r="J154" s="184"/>
      <c r="K154" s="184"/>
      <c r="L154" s="169"/>
      <c r="M154" s="184"/>
      <c r="N154" s="184"/>
      <c r="O154" s="184"/>
      <c r="P154" s="186"/>
      <c r="Q154" s="186"/>
      <c r="R154" s="186"/>
      <c r="S154" s="186"/>
      <c r="T154" s="186"/>
      <c r="U154" s="186"/>
      <c r="V154" s="186"/>
      <c r="X154" s="187"/>
      <c r="Z154" s="186"/>
      <c r="AA154" s="186"/>
      <c r="AB154" s="186"/>
      <c r="AC154" s="186"/>
      <c r="AD154" s="186"/>
      <c r="AE154" s="186"/>
      <c r="AF154" s="186"/>
      <c r="AG154" s="186"/>
      <c r="AH154" s="186"/>
      <c r="AI154" s="186"/>
      <c r="AL154" s="186"/>
      <c r="AM154" s="186"/>
      <c r="AN154" s="186"/>
      <c r="AO154" s="186"/>
      <c r="AP154" s="186"/>
      <c r="AQ154" s="186"/>
      <c r="AR154" s="186"/>
      <c r="AS154" s="186"/>
      <c r="AT154" s="186"/>
      <c r="AU154" s="186"/>
      <c r="AV154" s="186"/>
      <c r="AW154" s="186"/>
      <c r="AX154" s="186"/>
      <c r="AY154" s="186"/>
      <c r="AZ154" s="186"/>
      <c r="BA154" s="186"/>
      <c r="BB154" s="186"/>
      <c r="BC154" s="186"/>
      <c r="BD154" s="186"/>
      <c r="BE154" s="186"/>
      <c r="BF154" s="186"/>
      <c r="BH154" s="188"/>
      <c r="BM154" s="186"/>
      <c r="BN154" s="186"/>
      <c r="BO154" s="186"/>
      <c r="BP154" s="186"/>
      <c r="BQ154" s="186"/>
      <c r="BR154" s="186"/>
      <c r="BS154" s="186"/>
      <c r="BU154" s="188"/>
    </row>
    <row r="155" spans="1:74" s="140" customFormat="1">
      <c r="A155" s="343"/>
      <c r="B155" s="170"/>
      <c r="C155" s="338" t="s">
        <v>222</v>
      </c>
      <c r="D155" s="172"/>
      <c r="E155" s="173" t="s">
        <v>220</v>
      </c>
      <c r="F155" s="173" t="s">
        <v>240</v>
      </c>
      <c r="G155" s="189"/>
      <c r="H155" s="175"/>
      <c r="I155" s="175"/>
      <c r="J155" s="175"/>
      <c r="K155" s="175"/>
      <c r="L155" s="176"/>
      <c r="M155" s="175"/>
      <c r="N155" s="175"/>
      <c r="O155" s="175"/>
      <c r="P155" s="175"/>
      <c r="Q155" s="175"/>
      <c r="R155" s="175"/>
      <c r="S155" s="175"/>
      <c r="T155" s="175"/>
      <c r="U155" s="175"/>
      <c r="V155" s="175"/>
      <c r="W155" s="127"/>
      <c r="X155" s="177"/>
      <c r="Y155" s="127"/>
      <c r="Z155" s="178"/>
      <c r="AA155" s="178"/>
      <c r="AB155" s="178"/>
      <c r="AC155" s="178"/>
      <c r="AD155" s="178"/>
      <c r="AE155" s="178"/>
      <c r="AF155" s="178"/>
      <c r="AG155" s="178"/>
      <c r="AH155" s="178"/>
      <c r="AI155" s="178"/>
      <c r="AJ155" s="179"/>
      <c r="AK155" s="179"/>
      <c r="AL155" s="178"/>
      <c r="AM155" s="178"/>
      <c r="AN155" s="178"/>
      <c r="AO155" s="178"/>
      <c r="AP155" s="178"/>
      <c r="AQ155" s="178"/>
      <c r="AR155" s="178"/>
      <c r="AS155" s="178"/>
      <c r="AT155" s="178"/>
      <c r="AU155" s="178"/>
      <c r="AV155" s="178"/>
      <c r="AW155" s="178"/>
      <c r="AX155" s="178"/>
      <c r="AY155" s="178"/>
      <c r="AZ155" s="178"/>
      <c r="BA155" s="178"/>
      <c r="BB155" s="178"/>
      <c r="BC155" s="178"/>
      <c r="BD155" s="178"/>
      <c r="BE155" s="178"/>
      <c r="BF155" s="178"/>
      <c r="BG155" s="127"/>
      <c r="BH155" s="180"/>
      <c r="BI155" s="127"/>
      <c r="BJ155" s="181"/>
      <c r="BK155" s="181"/>
      <c r="BL155" s="181"/>
      <c r="BM155" s="182"/>
      <c r="BN155" s="182"/>
      <c r="BO155" s="182"/>
      <c r="BP155" s="182"/>
      <c r="BQ155" s="182"/>
      <c r="BR155" s="182"/>
      <c r="BS155" s="182"/>
      <c r="BT155" s="127"/>
      <c r="BU155" s="183"/>
      <c r="BV155" s="127"/>
    </row>
    <row r="156" spans="1:74" s="140" customFormat="1">
      <c r="A156" s="343"/>
      <c r="B156" s="170"/>
      <c r="C156" s="339"/>
      <c r="D156" s="172"/>
      <c r="E156" s="173" t="s">
        <v>111</v>
      </c>
      <c r="F156" s="173" t="s">
        <v>240</v>
      </c>
      <c r="G156" s="189"/>
      <c r="H156" s="175"/>
      <c r="I156" s="175"/>
      <c r="J156" s="175"/>
      <c r="K156" s="175"/>
      <c r="L156" s="176"/>
      <c r="M156" s="175"/>
      <c r="N156" s="175"/>
      <c r="O156" s="175"/>
      <c r="P156" s="175"/>
      <c r="Q156" s="175"/>
      <c r="R156" s="175"/>
      <c r="S156" s="175"/>
      <c r="T156" s="175"/>
      <c r="U156" s="175"/>
      <c r="V156" s="175"/>
      <c r="W156" s="127"/>
      <c r="X156" s="177"/>
      <c r="Y156" s="127"/>
      <c r="Z156" s="178"/>
      <c r="AA156" s="178"/>
      <c r="AB156" s="178"/>
      <c r="AC156" s="178"/>
      <c r="AD156" s="178"/>
      <c r="AE156" s="178"/>
      <c r="AF156" s="178"/>
      <c r="AG156" s="178"/>
      <c r="AH156" s="178"/>
      <c r="AI156" s="178"/>
      <c r="AJ156" s="179"/>
      <c r="AK156" s="179"/>
      <c r="AL156" s="178"/>
      <c r="AM156" s="178"/>
      <c r="AN156" s="178"/>
      <c r="AO156" s="178"/>
      <c r="AP156" s="178"/>
      <c r="AQ156" s="178"/>
      <c r="AR156" s="178"/>
      <c r="AS156" s="178"/>
      <c r="AT156" s="178"/>
      <c r="AU156" s="178"/>
      <c r="AV156" s="178"/>
      <c r="AW156" s="178"/>
      <c r="AX156" s="178"/>
      <c r="AY156" s="178"/>
      <c r="AZ156" s="178"/>
      <c r="BA156" s="178"/>
      <c r="BB156" s="178"/>
      <c r="BC156" s="178"/>
      <c r="BD156" s="178"/>
      <c r="BE156" s="178"/>
      <c r="BF156" s="178"/>
      <c r="BG156" s="127"/>
      <c r="BH156" s="180"/>
      <c r="BI156" s="127"/>
      <c r="BJ156" s="181"/>
      <c r="BK156" s="181"/>
      <c r="BL156" s="181"/>
      <c r="BM156" s="182"/>
      <c r="BN156" s="182"/>
      <c r="BO156" s="182"/>
      <c r="BP156" s="182"/>
      <c r="BQ156" s="182"/>
      <c r="BR156" s="182"/>
      <c r="BS156" s="182"/>
      <c r="BT156" s="127"/>
      <c r="BU156" s="183"/>
      <c r="BV156" s="127"/>
    </row>
    <row r="157" spans="1:74" s="140" customFormat="1">
      <c r="A157" s="343"/>
      <c r="B157" s="170"/>
      <c r="C157" s="339"/>
      <c r="D157" s="172"/>
      <c r="E157" s="173" t="s">
        <v>110</v>
      </c>
      <c r="F157" s="173" t="s">
        <v>240</v>
      </c>
      <c r="G157" s="189"/>
      <c r="H157" s="175"/>
      <c r="I157" s="175"/>
      <c r="J157" s="175"/>
      <c r="K157" s="175"/>
      <c r="L157" s="176"/>
      <c r="M157" s="175"/>
      <c r="N157" s="175"/>
      <c r="O157" s="175"/>
      <c r="P157" s="175"/>
      <c r="Q157" s="175"/>
      <c r="R157" s="175"/>
      <c r="S157" s="175"/>
      <c r="T157" s="175"/>
      <c r="U157" s="175"/>
      <c r="V157" s="175"/>
      <c r="W157" s="127"/>
      <c r="X157" s="177"/>
      <c r="Y157" s="127"/>
      <c r="Z157" s="178"/>
      <c r="AA157" s="178"/>
      <c r="AB157" s="178"/>
      <c r="AC157" s="178"/>
      <c r="AD157" s="178"/>
      <c r="AE157" s="178"/>
      <c r="AF157" s="178"/>
      <c r="AG157" s="178"/>
      <c r="AH157" s="178"/>
      <c r="AI157" s="178"/>
      <c r="AJ157" s="179"/>
      <c r="AK157" s="179"/>
      <c r="AL157" s="178"/>
      <c r="AM157" s="178"/>
      <c r="AN157" s="178"/>
      <c r="AO157" s="178"/>
      <c r="AP157" s="178"/>
      <c r="AQ157" s="178"/>
      <c r="AR157" s="178"/>
      <c r="AS157" s="178"/>
      <c r="AT157" s="178"/>
      <c r="AU157" s="178"/>
      <c r="AV157" s="178"/>
      <c r="AW157" s="178"/>
      <c r="AX157" s="178"/>
      <c r="AY157" s="178"/>
      <c r="AZ157" s="178"/>
      <c r="BA157" s="178"/>
      <c r="BB157" s="178"/>
      <c r="BC157" s="178"/>
      <c r="BD157" s="178"/>
      <c r="BE157" s="178"/>
      <c r="BF157" s="178"/>
      <c r="BG157" s="127"/>
      <c r="BH157" s="180"/>
      <c r="BI157" s="127"/>
      <c r="BJ157" s="181"/>
      <c r="BK157" s="181"/>
      <c r="BL157" s="181"/>
      <c r="BM157" s="182"/>
      <c r="BN157" s="182"/>
      <c r="BO157" s="182"/>
      <c r="BP157" s="182"/>
      <c r="BQ157" s="182"/>
      <c r="BR157" s="182"/>
      <c r="BS157" s="182"/>
      <c r="BT157" s="127"/>
      <c r="BU157" s="183"/>
      <c r="BV157" s="127"/>
    </row>
    <row r="158" spans="1:74" s="140" customFormat="1">
      <c r="A158" s="343"/>
      <c r="B158" s="170"/>
      <c r="C158" s="202"/>
      <c r="D158" s="172"/>
      <c r="E158" s="173" t="s">
        <v>150</v>
      </c>
      <c r="F158" s="173" t="s">
        <v>240</v>
      </c>
      <c r="G158" s="174"/>
      <c r="H158" s="175"/>
      <c r="I158" s="175"/>
      <c r="J158" s="175"/>
      <c r="K158" s="175"/>
      <c r="L158" s="176"/>
      <c r="M158" s="175"/>
      <c r="N158" s="175"/>
      <c r="O158" s="175"/>
      <c r="P158" s="175"/>
      <c r="Q158" s="175"/>
      <c r="R158" s="175"/>
      <c r="S158" s="175"/>
      <c r="T158" s="175"/>
      <c r="U158" s="175"/>
      <c r="V158" s="175"/>
      <c r="W158" s="127"/>
      <c r="X158" s="177"/>
      <c r="Y158" s="127"/>
      <c r="Z158" s="178"/>
      <c r="AA158" s="178"/>
      <c r="AB158" s="178"/>
      <c r="AC158" s="178"/>
      <c r="AD158" s="178"/>
      <c r="AE158" s="178"/>
      <c r="AF158" s="178"/>
      <c r="AG158" s="178"/>
      <c r="AH158" s="178"/>
      <c r="AI158" s="178"/>
      <c r="AJ158" s="179"/>
      <c r="AK158" s="179"/>
      <c r="AL158" s="178"/>
      <c r="AM158" s="178"/>
      <c r="AN158" s="178"/>
      <c r="AO158" s="178"/>
      <c r="AP158" s="178"/>
      <c r="AQ158" s="178"/>
      <c r="AR158" s="178"/>
      <c r="AS158" s="178"/>
      <c r="AT158" s="178"/>
      <c r="AU158" s="178"/>
      <c r="AV158" s="178"/>
      <c r="AW158" s="178"/>
      <c r="AX158" s="178"/>
      <c r="AY158" s="178"/>
      <c r="AZ158" s="178"/>
      <c r="BA158" s="178"/>
      <c r="BB158" s="178"/>
      <c r="BC158" s="178"/>
      <c r="BD158" s="178"/>
      <c r="BE158" s="178"/>
      <c r="BF158" s="178"/>
      <c r="BG158" s="127"/>
      <c r="BH158" s="180"/>
      <c r="BI158" s="127"/>
      <c r="BJ158" s="181"/>
      <c r="BK158" s="181"/>
      <c r="BL158" s="181"/>
      <c r="BM158" s="182"/>
      <c r="BN158" s="182"/>
      <c r="BO158" s="182"/>
      <c r="BP158" s="182"/>
      <c r="BQ158" s="182"/>
      <c r="BR158" s="182"/>
      <c r="BS158" s="182"/>
      <c r="BT158" s="127"/>
      <c r="BU158" s="183"/>
      <c r="BV158" s="127"/>
    </row>
    <row r="159" spans="1:74">
      <c r="A159" s="343"/>
      <c r="B159" s="170"/>
      <c r="C159" s="184"/>
      <c r="D159" s="167"/>
      <c r="E159" s="185"/>
      <c r="F159" s="185"/>
      <c r="G159" s="168"/>
      <c r="H159" s="184"/>
      <c r="I159" s="184"/>
      <c r="J159" s="184"/>
      <c r="K159" s="184"/>
      <c r="L159" s="169"/>
      <c r="M159" s="184"/>
      <c r="N159" s="184"/>
      <c r="O159" s="184"/>
      <c r="P159" s="186"/>
      <c r="Q159" s="186"/>
      <c r="R159" s="186"/>
      <c r="S159" s="186"/>
      <c r="T159" s="186"/>
      <c r="U159" s="186"/>
      <c r="V159" s="186"/>
      <c r="X159" s="187"/>
      <c r="Z159" s="186"/>
      <c r="AA159" s="186"/>
      <c r="AB159" s="186"/>
      <c r="AC159" s="186"/>
      <c r="AD159" s="186"/>
      <c r="AE159" s="186"/>
      <c r="AF159" s="186"/>
      <c r="AG159" s="186"/>
      <c r="AH159" s="186"/>
      <c r="AI159" s="186"/>
      <c r="AL159" s="186"/>
      <c r="AM159" s="186"/>
      <c r="AN159" s="186"/>
      <c r="AO159" s="186"/>
      <c r="AP159" s="186"/>
      <c r="AQ159" s="186"/>
      <c r="AR159" s="186"/>
      <c r="AS159" s="186"/>
      <c r="AT159" s="186"/>
      <c r="AU159" s="186"/>
      <c r="AV159" s="186"/>
      <c r="AW159" s="186"/>
      <c r="AX159" s="186"/>
      <c r="AY159" s="186"/>
      <c r="AZ159" s="186"/>
      <c r="BA159" s="186"/>
      <c r="BB159" s="186"/>
      <c r="BC159" s="186"/>
      <c r="BD159" s="186"/>
      <c r="BE159" s="186"/>
      <c r="BF159" s="186"/>
      <c r="BH159" s="188"/>
      <c r="BM159" s="186"/>
      <c r="BN159" s="186"/>
      <c r="BO159" s="186"/>
      <c r="BP159" s="186"/>
      <c r="BQ159" s="186"/>
      <c r="BR159" s="186"/>
      <c r="BS159" s="186"/>
      <c r="BU159" s="188"/>
    </row>
    <row r="160" spans="1:74" s="140" customFormat="1">
      <c r="A160" s="343"/>
      <c r="B160" s="170"/>
      <c r="C160" s="338" t="s">
        <v>223</v>
      </c>
      <c r="D160" s="172"/>
      <c r="E160" s="173" t="s">
        <v>220</v>
      </c>
      <c r="F160" s="173" t="s">
        <v>255</v>
      </c>
      <c r="G160" s="189"/>
      <c r="H160" s="175"/>
      <c r="I160" s="175"/>
      <c r="J160" s="175"/>
      <c r="K160" s="175"/>
      <c r="L160" s="176"/>
      <c r="M160" s="175"/>
      <c r="N160" s="175"/>
      <c r="O160" s="175"/>
      <c r="P160" s="175"/>
      <c r="Q160" s="175"/>
      <c r="R160" s="175"/>
      <c r="S160" s="175"/>
      <c r="T160" s="175"/>
      <c r="U160" s="175"/>
      <c r="V160" s="175"/>
      <c r="W160" s="127"/>
      <c r="X160" s="177"/>
      <c r="Y160" s="127"/>
      <c r="Z160" s="178"/>
      <c r="AA160" s="178"/>
      <c r="AB160" s="178"/>
      <c r="AC160" s="178"/>
      <c r="AD160" s="178"/>
      <c r="AE160" s="178"/>
      <c r="AF160" s="178"/>
      <c r="AG160" s="178"/>
      <c r="AH160" s="178"/>
      <c r="AI160" s="178"/>
      <c r="AJ160" s="179"/>
      <c r="AK160" s="179"/>
      <c r="AL160" s="178"/>
      <c r="AM160" s="178"/>
      <c r="AN160" s="178"/>
      <c r="AO160" s="178"/>
      <c r="AP160" s="178"/>
      <c r="AQ160" s="178"/>
      <c r="AR160" s="178"/>
      <c r="AS160" s="178"/>
      <c r="AT160" s="178"/>
      <c r="AU160" s="178"/>
      <c r="AV160" s="178"/>
      <c r="AW160" s="178"/>
      <c r="AX160" s="178"/>
      <c r="AY160" s="178"/>
      <c r="AZ160" s="178"/>
      <c r="BA160" s="178"/>
      <c r="BB160" s="178"/>
      <c r="BC160" s="178"/>
      <c r="BD160" s="178"/>
      <c r="BE160" s="178"/>
      <c r="BF160" s="178"/>
      <c r="BG160" s="127"/>
      <c r="BH160" s="180"/>
      <c r="BI160" s="127"/>
      <c r="BJ160" s="181"/>
      <c r="BK160" s="181"/>
      <c r="BL160" s="181"/>
      <c r="BM160" s="182"/>
      <c r="BN160" s="182"/>
      <c r="BO160" s="182"/>
      <c r="BP160" s="182"/>
      <c r="BQ160" s="182"/>
      <c r="BR160" s="182"/>
      <c r="BS160" s="182"/>
      <c r="BT160" s="127"/>
      <c r="BU160" s="183"/>
      <c r="BV160" s="127"/>
    </row>
    <row r="161" spans="1:74" s="140" customFormat="1">
      <c r="A161" s="343"/>
      <c r="B161" s="170"/>
      <c r="C161" s="339"/>
      <c r="D161" s="172"/>
      <c r="E161" s="173" t="s">
        <v>111</v>
      </c>
      <c r="F161" s="173" t="s">
        <v>242</v>
      </c>
      <c r="G161" s="189"/>
      <c r="H161" s="175"/>
      <c r="I161" s="175"/>
      <c r="J161" s="175"/>
      <c r="K161" s="175"/>
      <c r="L161" s="176"/>
      <c r="M161" s="175"/>
      <c r="N161" s="175"/>
      <c r="O161" s="175"/>
      <c r="P161" s="175"/>
      <c r="Q161" s="175"/>
      <c r="R161" s="175"/>
      <c r="S161" s="175"/>
      <c r="T161" s="175"/>
      <c r="U161" s="175"/>
      <c r="V161" s="175"/>
      <c r="W161" s="127"/>
      <c r="X161" s="177"/>
      <c r="Y161" s="127"/>
      <c r="Z161" s="178"/>
      <c r="AA161" s="178"/>
      <c r="AB161" s="178"/>
      <c r="AC161" s="178"/>
      <c r="AD161" s="178"/>
      <c r="AE161" s="178"/>
      <c r="AF161" s="178"/>
      <c r="AG161" s="178"/>
      <c r="AH161" s="178"/>
      <c r="AI161" s="178"/>
      <c r="AJ161" s="179"/>
      <c r="AK161" s="179"/>
      <c r="AL161" s="178"/>
      <c r="AM161" s="178"/>
      <c r="AN161" s="178"/>
      <c r="AO161" s="178"/>
      <c r="AP161" s="178"/>
      <c r="AQ161" s="178"/>
      <c r="AR161" s="178"/>
      <c r="AS161" s="178"/>
      <c r="AT161" s="178"/>
      <c r="AU161" s="178"/>
      <c r="AV161" s="178"/>
      <c r="AW161" s="178"/>
      <c r="AX161" s="178"/>
      <c r="AY161" s="178"/>
      <c r="AZ161" s="178"/>
      <c r="BA161" s="178"/>
      <c r="BB161" s="178"/>
      <c r="BC161" s="178"/>
      <c r="BD161" s="178"/>
      <c r="BE161" s="178"/>
      <c r="BF161" s="178"/>
      <c r="BG161" s="127"/>
      <c r="BH161" s="180"/>
      <c r="BI161" s="127"/>
      <c r="BJ161" s="181"/>
      <c r="BK161" s="181"/>
      <c r="BL161" s="181"/>
      <c r="BM161" s="182"/>
      <c r="BN161" s="182"/>
      <c r="BO161" s="182"/>
      <c r="BP161" s="182"/>
      <c r="BQ161" s="182"/>
      <c r="BR161" s="182"/>
      <c r="BS161" s="182"/>
      <c r="BT161" s="127"/>
      <c r="BU161" s="183"/>
      <c r="BV161" s="127"/>
    </row>
    <row r="162" spans="1:74" s="140" customFormat="1">
      <c r="A162" s="343"/>
      <c r="B162" s="170"/>
      <c r="C162" s="339"/>
      <c r="D162" s="172"/>
      <c r="E162" s="173" t="s">
        <v>110</v>
      </c>
      <c r="F162" s="173" t="s">
        <v>242</v>
      </c>
      <c r="G162" s="189"/>
      <c r="H162" s="175"/>
      <c r="I162" s="175"/>
      <c r="J162" s="175"/>
      <c r="K162" s="175"/>
      <c r="L162" s="176"/>
      <c r="M162" s="175"/>
      <c r="N162" s="175"/>
      <c r="O162" s="175"/>
      <c r="P162" s="175"/>
      <c r="Q162" s="175"/>
      <c r="R162" s="175"/>
      <c r="S162" s="175"/>
      <c r="T162" s="175"/>
      <c r="U162" s="175"/>
      <c r="V162" s="175"/>
      <c r="W162" s="127"/>
      <c r="X162" s="177"/>
      <c r="Y162" s="127"/>
      <c r="Z162" s="178"/>
      <c r="AA162" s="178"/>
      <c r="AB162" s="178"/>
      <c r="AC162" s="178"/>
      <c r="AD162" s="178"/>
      <c r="AE162" s="178"/>
      <c r="AF162" s="178"/>
      <c r="AG162" s="178"/>
      <c r="AH162" s="178"/>
      <c r="AI162" s="178"/>
      <c r="AJ162" s="179"/>
      <c r="AK162" s="179"/>
      <c r="AL162" s="178"/>
      <c r="AM162" s="178"/>
      <c r="AN162" s="178"/>
      <c r="AO162" s="178"/>
      <c r="AP162" s="178"/>
      <c r="AQ162" s="178"/>
      <c r="AR162" s="178"/>
      <c r="AS162" s="178"/>
      <c r="AT162" s="178"/>
      <c r="AU162" s="178"/>
      <c r="AV162" s="178"/>
      <c r="AW162" s="178"/>
      <c r="AX162" s="178"/>
      <c r="AY162" s="178"/>
      <c r="AZ162" s="178"/>
      <c r="BA162" s="178"/>
      <c r="BB162" s="178"/>
      <c r="BC162" s="178"/>
      <c r="BD162" s="178"/>
      <c r="BE162" s="178"/>
      <c r="BF162" s="178"/>
      <c r="BG162" s="127"/>
      <c r="BH162" s="180"/>
      <c r="BI162" s="127"/>
      <c r="BJ162" s="181"/>
      <c r="BK162" s="181"/>
      <c r="BL162" s="181"/>
      <c r="BM162" s="182"/>
      <c r="BN162" s="182"/>
      <c r="BO162" s="182"/>
      <c r="BP162" s="182"/>
      <c r="BQ162" s="182"/>
      <c r="BR162" s="182"/>
      <c r="BS162" s="182"/>
      <c r="BT162" s="127"/>
      <c r="BU162" s="183"/>
      <c r="BV162" s="127"/>
    </row>
    <row r="163" spans="1:74" s="140" customFormat="1">
      <c r="A163" s="343"/>
      <c r="B163" s="170"/>
      <c r="C163" s="202"/>
      <c r="D163" s="172"/>
      <c r="E163" s="173" t="s">
        <v>150</v>
      </c>
      <c r="F163" s="173" t="s">
        <v>242</v>
      </c>
      <c r="G163" s="174"/>
      <c r="H163" s="175"/>
      <c r="I163" s="175"/>
      <c r="J163" s="175"/>
      <c r="K163" s="175"/>
      <c r="L163" s="176"/>
      <c r="M163" s="175"/>
      <c r="N163" s="175"/>
      <c r="O163" s="175"/>
      <c r="P163" s="175"/>
      <c r="Q163" s="175"/>
      <c r="R163" s="175"/>
      <c r="S163" s="175"/>
      <c r="T163" s="175"/>
      <c r="U163" s="175"/>
      <c r="V163" s="175"/>
      <c r="W163" s="127"/>
      <c r="X163" s="177"/>
      <c r="Y163" s="127"/>
      <c r="Z163" s="178"/>
      <c r="AA163" s="178"/>
      <c r="AB163" s="178"/>
      <c r="AC163" s="178"/>
      <c r="AD163" s="178"/>
      <c r="AE163" s="178"/>
      <c r="AF163" s="178"/>
      <c r="AG163" s="178"/>
      <c r="AH163" s="178"/>
      <c r="AI163" s="178"/>
      <c r="AJ163" s="179"/>
      <c r="AK163" s="179"/>
      <c r="AL163" s="178"/>
      <c r="AM163" s="178"/>
      <c r="AN163" s="178"/>
      <c r="AO163" s="178"/>
      <c r="AP163" s="178"/>
      <c r="AQ163" s="178"/>
      <c r="AR163" s="178"/>
      <c r="AS163" s="178"/>
      <c r="AT163" s="178"/>
      <c r="AU163" s="178"/>
      <c r="AV163" s="178"/>
      <c r="AW163" s="178"/>
      <c r="AX163" s="178"/>
      <c r="AY163" s="178"/>
      <c r="AZ163" s="178"/>
      <c r="BA163" s="178"/>
      <c r="BB163" s="178"/>
      <c r="BC163" s="178"/>
      <c r="BD163" s="178"/>
      <c r="BE163" s="178"/>
      <c r="BF163" s="178"/>
      <c r="BG163" s="127"/>
      <c r="BH163" s="180"/>
      <c r="BI163" s="127"/>
      <c r="BJ163" s="181"/>
      <c r="BK163" s="181"/>
      <c r="BL163" s="181"/>
      <c r="BM163" s="182"/>
      <c r="BN163" s="182"/>
      <c r="BO163" s="182"/>
      <c r="BP163" s="182"/>
      <c r="BQ163" s="182"/>
      <c r="BR163" s="182"/>
      <c r="BS163" s="182"/>
      <c r="BT163" s="127"/>
      <c r="BU163" s="183"/>
      <c r="BV163" s="127"/>
    </row>
    <row r="164" spans="1:74">
      <c r="A164" s="343"/>
      <c r="B164" s="170"/>
      <c r="C164" s="184"/>
      <c r="D164" s="167"/>
      <c r="E164" s="185"/>
      <c r="F164" s="185"/>
      <c r="G164" s="168"/>
      <c r="H164" s="184"/>
      <c r="I164" s="184"/>
      <c r="J164" s="184"/>
      <c r="K164" s="184"/>
      <c r="L164" s="169"/>
      <c r="M164" s="184"/>
      <c r="N164" s="184"/>
      <c r="O164" s="184"/>
      <c r="P164" s="186"/>
      <c r="Q164" s="186"/>
      <c r="R164" s="186"/>
      <c r="S164" s="186"/>
      <c r="T164" s="186"/>
      <c r="U164" s="186"/>
      <c r="V164" s="186"/>
      <c r="X164" s="187"/>
      <c r="Z164" s="186"/>
      <c r="AA164" s="186"/>
      <c r="AB164" s="186"/>
      <c r="AC164" s="186"/>
      <c r="AD164" s="186"/>
      <c r="AE164" s="186"/>
      <c r="AF164" s="186"/>
      <c r="AG164" s="186"/>
      <c r="AH164" s="186"/>
      <c r="AI164" s="186"/>
      <c r="AL164" s="186"/>
      <c r="AM164" s="186"/>
      <c r="AN164" s="186"/>
      <c r="AO164" s="186"/>
      <c r="AP164" s="186"/>
      <c r="AQ164" s="186"/>
      <c r="AR164" s="186"/>
      <c r="AS164" s="186"/>
      <c r="AT164" s="186"/>
      <c r="AU164" s="186"/>
      <c r="AV164" s="186"/>
      <c r="AW164" s="186"/>
      <c r="AX164" s="186"/>
      <c r="AY164" s="186"/>
      <c r="AZ164" s="186"/>
      <c r="BA164" s="186"/>
      <c r="BB164" s="186"/>
      <c r="BC164" s="186"/>
      <c r="BD164" s="186"/>
      <c r="BE164" s="186"/>
      <c r="BF164" s="186"/>
      <c r="BH164" s="188"/>
      <c r="BM164" s="186"/>
      <c r="BN164" s="186"/>
      <c r="BO164" s="186"/>
      <c r="BP164" s="186"/>
      <c r="BQ164" s="186"/>
      <c r="BR164" s="186"/>
      <c r="BS164" s="186"/>
      <c r="BU164" s="188"/>
    </row>
    <row r="165" spans="1:74" s="140" customFormat="1">
      <c r="A165" s="343"/>
      <c r="B165" s="170"/>
      <c r="C165" s="338" t="s">
        <v>224</v>
      </c>
      <c r="D165" s="172"/>
      <c r="E165" s="173" t="s">
        <v>220</v>
      </c>
      <c r="F165" s="173" t="s">
        <v>193</v>
      </c>
      <c r="G165" s="189"/>
      <c r="H165" s="175"/>
      <c r="I165" s="175"/>
      <c r="J165" s="175"/>
      <c r="K165" s="175"/>
      <c r="L165" s="176"/>
      <c r="M165" s="175"/>
      <c r="N165" s="175"/>
      <c r="O165" s="175"/>
      <c r="P165" s="175"/>
      <c r="Q165" s="175"/>
      <c r="R165" s="175"/>
      <c r="S165" s="175"/>
      <c r="T165" s="175"/>
      <c r="U165" s="175"/>
      <c r="V165" s="175"/>
      <c r="W165" s="127"/>
      <c r="X165" s="177"/>
      <c r="Y165" s="127"/>
      <c r="Z165" s="178"/>
      <c r="AA165" s="178"/>
      <c r="AB165" s="178"/>
      <c r="AC165" s="178"/>
      <c r="AD165" s="178"/>
      <c r="AE165" s="178"/>
      <c r="AF165" s="178"/>
      <c r="AG165" s="178"/>
      <c r="AH165" s="178"/>
      <c r="AI165" s="178"/>
      <c r="AJ165" s="179"/>
      <c r="AK165" s="179"/>
      <c r="AL165" s="178"/>
      <c r="AM165" s="178"/>
      <c r="AN165" s="178"/>
      <c r="AO165" s="178"/>
      <c r="AP165" s="178"/>
      <c r="AQ165" s="178"/>
      <c r="AR165" s="178"/>
      <c r="AS165" s="178"/>
      <c r="AT165" s="178"/>
      <c r="AU165" s="178"/>
      <c r="AV165" s="178"/>
      <c r="AW165" s="178"/>
      <c r="AX165" s="178"/>
      <c r="AY165" s="178"/>
      <c r="AZ165" s="178"/>
      <c r="BA165" s="178"/>
      <c r="BB165" s="178"/>
      <c r="BC165" s="178"/>
      <c r="BD165" s="178"/>
      <c r="BE165" s="178"/>
      <c r="BF165" s="178"/>
      <c r="BG165" s="127"/>
      <c r="BH165" s="180"/>
      <c r="BI165" s="127"/>
      <c r="BJ165" s="181"/>
      <c r="BK165" s="181"/>
      <c r="BL165" s="181"/>
      <c r="BM165" s="182"/>
      <c r="BN165" s="182"/>
      <c r="BO165" s="182"/>
      <c r="BP165" s="182"/>
      <c r="BQ165" s="182"/>
      <c r="BR165" s="182"/>
      <c r="BS165" s="182"/>
      <c r="BT165" s="127"/>
      <c r="BU165" s="183"/>
      <c r="BV165" s="127"/>
    </row>
    <row r="166" spans="1:74" s="140" customFormat="1">
      <c r="A166" s="343"/>
      <c r="B166" s="170"/>
      <c r="C166" s="339"/>
      <c r="D166" s="172"/>
      <c r="E166" s="173" t="s">
        <v>111</v>
      </c>
      <c r="F166" s="173" t="s">
        <v>243</v>
      </c>
      <c r="G166" s="189"/>
      <c r="H166" s="175"/>
      <c r="I166" s="175"/>
      <c r="J166" s="175"/>
      <c r="K166" s="175"/>
      <c r="L166" s="176"/>
      <c r="M166" s="175"/>
      <c r="N166" s="175"/>
      <c r="O166" s="175"/>
      <c r="P166" s="175"/>
      <c r="Q166" s="175"/>
      <c r="R166" s="175"/>
      <c r="S166" s="175"/>
      <c r="T166" s="175"/>
      <c r="U166" s="175"/>
      <c r="V166" s="175"/>
      <c r="W166" s="127"/>
      <c r="X166" s="177"/>
      <c r="Y166" s="127"/>
      <c r="Z166" s="178"/>
      <c r="AA166" s="178"/>
      <c r="AB166" s="178"/>
      <c r="AC166" s="178"/>
      <c r="AD166" s="178"/>
      <c r="AE166" s="178"/>
      <c r="AF166" s="178"/>
      <c r="AG166" s="178"/>
      <c r="AH166" s="178"/>
      <c r="AI166" s="178"/>
      <c r="AJ166" s="179"/>
      <c r="AK166" s="179"/>
      <c r="AL166" s="178"/>
      <c r="AM166" s="178"/>
      <c r="AN166" s="178"/>
      <c r="AO166" s="178"/>
      <c r="AP166" s="178"/>
      <c r="AQ166" s="178"/>
      <c r="AR166" s="178"/>
      <c r="AS166" s="178"/>
      <c r="AT166" s="178"/>
      <c r="AU166" s="178"/>
      <c r="AV166" s="178"/>
      <c r="AW166" s="178"/>
      <c r="AX166" s="178"/>
      <c r="AY166" s="178"/>
      <c r="AZ166" s="178"/>
      <c r="BA166" s="178"/>
      <c r="BB166" s="178"/>
      <c r="BC166" s="178"/>
      <c r="BD166" s="178"/>
      <c r="BE166" s="178"/>
      <c r="BF166" s="178"/>
      <c r="BG166" s="127"/>
      <c r="BH166" s="180"/>
      <c r="BI166" s="127"/>
      <c r="BJ166" s="181"/>
      <c r="BK166" s="181"/>
      <c r="BL166" s="181"/>
      <c r="BM166" s="182"/>
      <c r="BN166" s="182"/>
      <c r="BO166" s="182"/>
      <c r="BP166" s="182"/>
      <c r="BQ166" s="182"/>
      <c r="BR166" s="182"/>
      <c r="BS166" s="182"/>
      <c r="BT166" s="127"/>
      <c r="BU166" s="183"/>
      <c r="BV166" s="127"/>
    </row>
    <row r="167" spans="1:74" s="140" customFormat="1">
      <c r="A167" s="343"/>
      <c r="B167" s="170"/>
      <c r="C167" s="339"/>
      <c r="D167" s="172"/>
      <c r="E167" s="173" t="s">
        <v>110</v>
      </c>
      <c r="F167" s="173" t="s">
        <v>243</v>
      </c>
      <c r="G167" s="189"/>
      <c r="H167" s="175"/>
      <c r="I167" s="175"/>
      <c r="J167" s="175"/>
      <c r="K167" s="175"/>
      <c r="L167" s="176"/>
      <c r="M167" s="175"/>
      <c r="N167" s="175"/>
      <c r="O167" s="175"/>
      <c r="P167" s="175"/>
      <c r="Q167" s="175"/>
      <c r="R167" s="175"/>
      <c r="S167" s="175"/>
      <c r="T167" s="175"/>
      <c r="U167" s="175"/>
      <c r="V167" s="175"/>
      <c r="W167" s="127"/>
      <c r="X167" s="177"/>
      <c r="Y167" s="127"/>
      <c r="Z167" s="178"/>
      <c r="AA167" s="178"/>
      <c r="AB167" s="178"/>
      <c r="AC167" s="178"/>
      <c r="AD167" s="178"/>
      <c r="AE167" s="178"/>
      <c r="AF167" s="178"/>
      <c r="AG167" s="178"/>
      <c r="AH167" s="178"/>
      <c r="AI167" s="178"/>
      <c r="AJ167" s="179"/>
      <c r="AK167" s="179"/>
      <c r="AL167" s="178"/>
      <c r="AM167" s="178"/>
      <c r="AN167" s="178"/>
      <c r="AO167" s="178"/>
      <c r="AP167" s="178"/>
      <c r="AQ167" s="178"/>
      <c r="AR167" s="178"/>
      <c r="AS167" s="178"/>
      <c r="AT167" s="178"/>
      <c r="AU167" s="178"/>
      <c r="AV167" s="178"/>
      <c r="AW167" s="178"/>
      <c r="AX167" s="178"/>
      <c r="AY167" s="178"/>
      <c r="AZ167" s="178"/>
      <c r="BA167" s="178"/>
      <c r="BB167" s="178"/>
      <c r="BC167" s="178"/>
      <c r="BD167" s="178"/>
      <c r="BE167" s="178"/>
      <c r="BF167" s="178"/>
      <c r="BG167" s="127"/>
      <c r="BH167" s="180"/>
      <c r="BI167" s="127"/>
      <c r="BJ167" s="181"/>
      <c r="BK167" s="181"/>
      <c r="BL167" s="181"/>
      <c r="BM167" s="182"/>
      <c r="BN167" s="182"/>
      <c r="BO167" s="182"/>
      <c r="BP167" s="182"/>
      <c r="BQ167" s="182"/>
      <c r="BR167" s="182"/>
      <c r="BS167" s="182"/>
      <c r="BT167" s="127"/>
      <c r="BU167" s="183"/>
      <c r="BV167" s="127"/>
    </row>
    <row r="168" spans="1:74" s="140" customFormat="1">
      <c r="A168" s="343"/>
      <c r="B168" s="170"/>
      <c r="C168" s="202"/>
      <c r="D168" s="172"/>
      <c r="E168" s="173" t="s">
        <v>150</v>
      </c>
      <c r="F168" s="173" t="s">
        <v>243</v>
      </c>
      <c r="G168" s="174"/>
      <c r="H168" s="175"/>
      <c r="I168" s="175"/>
      <c r="J168" s="175"/>
      <c r="K168" s="175"/>
      <c r="L168" s="176"/>
      <c r="M168" s="175"/>
      <c r="N168" s="175"/>
      <c r="O168" s="175"/>
      <c r="P168" s="175"/>
      <c r="Q168" s="175"/>
      <c r="R168" s="175"/>
      <c r="S168" s="175"/>
      <c r="T168" s="175"/>
      <c r="U168" s="175"/>
      <c r="V168" s="175"/>
      <c r="W168" s="127"/>
      <c r="X168" s="177"/>
      <c r="Y168" s="127"/>
      <c r="Z168" s="178"/>
      <c r="AA168" s="178"/>
      <c r="AB168" s="178"/>
      <c r="AC168" s="178"/>
      <c r="AD168" s="178"/>
      <c r="AE168" s="178"/>
      <c r="AF168" s="178"/>
      <c r="AG168" s="178"/>
      <c r="AH168" s="178"/>
      <c r="AI168" s="178"/>
      <c r="AJ168" s="179"/>
      <c r="AK168" s="179"/>
      <c r="AL168" s="178"/>
      <c r="AM168" s="178"/>
      <c r="AN168" s="178"/>
      <c r="AO168" s="178"/>
      <c r="AP168" s="178"/>
      <c r="AQ168" s="178"/>
      <c r="AR168" s="178"/>
      <c r="AS168" s="178"/>
      <c r="AT168" s="178"/>
      <c r="AU168" s="178"/>
      <c r="AV168" s="178"/>
      <c r="AW168" s="178"/>
      <c r="AX168" s="178"/>
      <c r="AY168" s="178"/>
      <c r="AZ168" s="178"/>
      <c r="BA168" s="178"/>
      <c r="BB168" s="178"/>
      <c r="BC168" s="178"/>
      <c r="BD168" s="178"/>
      <c r="BE168" s="178"/>
      <c r="BF168" s="178"/>
      <c r="BG168" s="127"/>
      <c r="BH168" s="180"/>
      <c r="BI168" s="127"/>
      <c r="BJ168" s="181"/>
      <c r="BK168" s="181"/>
      <c r="BL168" s="181"/>
      <c r="BM168" s="182"/>
      <c r="BN168" s="182"/>
      <c r="BO168" s="182"/>
      <c r="BP168" s="182"/>
      <c r="BQ168" s="182"/>
      <c r="BR168" s="182"/>
      <c r="BS168" s="182"/>
      <c r="BT168" s="127"/>
      <c r="BU168" s="183"/>
      <c r="BV168" s="127"/>
    </row>
    <row r="169" spans="1:74">
      <c r="A169" s="343"/>
      <c r="B169" s="170"/>
      <c r="C169" s="184"/>
      <c r="D169" s="167"/>
      <c r="E169" s="185"/>
      <c r="F169" s="185"/>
      <c r="G169" s="168"/>
      <c r="H169" s="184"/>
      <c r="I169" s="184"/>
      <c r="J169" s="184"/>
      <c r="K169" s="184"/>
      <c r="L169" s="169"/>
      <c r="M169" s="184"/>
      <c r="N169" s="184"/>
      <c r="O169" s="184"/>
      <c r="P169" s="186"/>
      <c r="Q169" s="186"/>
      <c r="R169" s="186"/>
      <c r="S169" s="186"/>
      <c r="T169" s="186"/>
      <c r="U169" s="186"/>
      <c r="V169" s="186"/>
      <c r="X169" s="187"/>
      <c r="Z169" s="186"/>
      <c r="AA169" s="186"/>
      <c r="AB169" s="186"/>
      <c r="AC169" s="186"/>
      <c r="AD169" s="186"/>
      <c r="AE169" s="186"/>
      <c r="AF169" s="186"/>
      <c r="AG169" s="186"/>
      <c r="AH169" s="186"/>
      <c r="AI169" s="186"/>
      <c r="AL169" s="186"/>
      <c r="AM169" s="186"/>
      <c r="AN169" s="186"/>
      <c r="AO169" s="186"/>
      <c r="AP169" s="186"/>
      <c r="AQ169" s="186"/>
      <c r="AR169" s="186"/>
      <c r="AS169" s="186"/>
      <c r="AT169" s="186"/>
      <c r="AU169" s="186"/>
      <c r="AV169" s="186"/>
      <c r="AW169" s="186"/>
      <c r="AX169" s="186"/>
      <c r="AY169" s="186"/>
      <c r="AZ169" s="186"/>
      <c r="BA169" s="186"/>
      <c r="BB169" s="186"/>
      <c r="BC169" s="186"/>
      <c r="BD169" s="186"/>
      <c r="BE169" s="186"/>
      <c r="BF169" s="186"/>
      <c r="BH169" s="188"/>
      <c r="BM169" s="186"/>
      <c r="BN169" s="186"/>
      <c r="BO169" s="186"/>
      <c r="BP169" s="186"/>
      <c r="BQ169" s="186"/>
      <c r="BR169" s="186"/>
      <c r="BS169" s="186"/>
      <c r="BU169" s="188"/>
    </row>
    <row r="170" spans="1:74" s="140" customFormat="1">
      <c r="A170" s="343"/>
      <c r="B170" s="170"/>
      <c r="C170" s="338" t="s">
        <v>226</v>
      </c>
      <c r="D170" s="172"/>
      <c r="E170" s="173" t="s">
        <v>220</v>
      </c>
      <c r="F170" s="173" t="s">
        <v>227</v>
      </c>
      <c r="G170" s="189"/>
      <c r="H170" s="175"/>
      <c r="I170" s="175"/>
      <c r="J170" s="175"/>
      <c r="K170" s="175"/>
      <c r="L170" s="176"/>
      <c r="M170" s="175"/>
      <c r="N170" s="175"/>
      <c r="O170" s="175"/>
      <c r="P170" s="175"/>
      <c r="Q170" s="175"/>
      <c r="R170" s="175"/>
      <c r="S170" s="175"/>
      <c r="T170" s="175"/>
      <c r="U170" s="175"/>
      <c r="V170" s="175"/>
      <c r="W170" s="127"/>
      <c r="X170" s="177"/>
      <c r="Y170" s="127"/>
      <c r="Z170" s="178"/>
      <c r="AA170" s="178"/>
      <c r="AB170" s="178"/>
      <c r="AC170" s="178"/>
      <c r="AD170" s="178"/>
      <c r="AE170" s="178"/>
      <c r="AF170" s="178"/>
      <c r="AG170" s="178"/>
      <c r="AH170" s="178"/>
      <c r="AI170" s="178"/>
      <c r="AJ170" s="179"/>
      <c r="AK170" s="179"/>
      <c r="AL170" s="178"/>
      <c r="AM170" s="178"/>
      <c r="AN170" s="178"/>
      <c r="AO170" s="178"/>
      <c r="AP170" s="178"/>
      <c r="AQ170" s="178"/>
      <c r="AR170" s="178"/>
      <c r="AS170" s="178"/>
      <c r="AT170" s="178"/>
      <c r="AU170" s="178"/>
      <c r="AV170" s="178"/>
      <c r="AW170" s="178"/>
      <c r="AX170" s="178"/>
      <c r="AY170" s="178"/>
      <c r="AZ170" s="178"/>
      <c r="BA170" s="178"/>
      <c r="BB170" s="178"/>
      <c r="BC170" s="178"/>
      <c r="BD170" s="178"/>
      <c r="BE170" s="178"/>
      <c r="BF170" s="178"/>
      <c r="BG170" s="127"/>
      <c r="BH170" s="180"/>
      <c r="BI170" s="127"/>
      <c r="BJ170" s="181"/>
      <c r="BK170" s="181"/>
      <c r="BL170" s="181"/>
      <c r="BM170" s="182"/>
      <c r="BN170" s="182"/>
      <c r="BO170" s="182"/>
      <c r="BP170" s="182"/>
      <c r="BQ170" s="182"/>
      <c r="BR170" s="182"/>
      <c r="BS170" s="182"/>
      <c r="BT170" s="127"/>
      <c r="BU170" s="183"/>
      <c r="BV170" s="127"/>
    </row>
    <row r="171" spans="1:74" s="140" customFormat="1">
      <c r="A171" s="343"/>
      <c r="B171" s="170"/>
      <c r="C171" s="339"/>
      <c r="D171" s="172"/>
      <c r="E171" s="173" t="s">
        <v>111</v>
      </c>
      <c r="F171" s="173" t="s">
        <v>227</v>
      </c>
      <c r="G171" s="189"/>
      <c r="H171" s="175"/>
      <c r="I171" s="175"/>
      <c r="J171" s="175"/>
      <c r="K171" s="175"/>
      <c r="L171" s="176"/>
      <c r="M171" s="175"/>
      <c r="N171" s="175"/>
      <c r="O171" s="175"/>
      <c r="P171" s="175"/>
      <c r="Q171" s="175"/>
      <c r="R171" s="175"/>
      <c r="S171" s="175"/>
      <c r="T171" s="175"/>
      <c r="U171" s="175"/>
      <c r="V171" s="175"/>
      <c r="W171" s="127"/>
      <c r="X171" s="177"/>
      <c r="Y171" s="127"/>
      <c r="Z171" s="178"/>
      <c r="AA171" s="178"/>
      <c r="AB171" s="178"/>
      <c r="AC171" s="178"/>
      <c r="AD171" s="178"/>
      <c r="AE171" s="178"/>
      <c r="AF171" s="178"/>
      <c r="AG171" s="178"/>
      <c r="AH171" s="178"/>
      <c r="AI171" s="178"/>
      <c r="AJ171" s="179"/>
      <c r="AK171" s="179"/>
      <c r="AL171" s="178"/>
      <c r="AM171" s="178"/>
      <c r="AN171" s="178"/>
      <c r="AO171" s="178"/>
      <c r="AP171" s="178"/>
      <c r="AQ171" s="178"/>
      <c r="AR171" s="178"/>
      <c r="AS171" s="178"/>
      <c r="AT171" s="178"/>
      <c r="AU171" s="178"/>
      <c r="AV171" s="178"/>
      <c r="AW171" s="178"/>
      <c r="AX171" s="178"/>
      <c r="AY171" s="178"/>
      <c r="AZ171" s="178"/>
      <c r="BA171" s="178"/>
      <c r="BB171" s="178"/>
      <c r="BC171" s="178"/>
      <c r="BD171" s="178"/>
      <c r="BE171" s="178"/>
      <c r="BF171" s="178"/>
      <c r="BG171" s="127"/>
      <c r="BH171" s="180"/>
      <c r="BI171" s="127"/>
      <c r="BJ171" s="181"/>
      <c r="BK171" s="181"/>
      <c r="BL171" s="181"/>
      <c r="BM171" s="182"/>
      <c r="BN171" s="182"/>
      <c r="BO171" s="182"/>
      <c r="BP171" s="182"/>
      <c r="BQ171" s="182"/>
      <c r="BR171" s="182"/>
      <c r="BS171" s="182"/>
      <c r="BT171" s="127"/>
      <c r="BU171" s="183"/>
      <c r="BV171" s="127"/>
    </row>
    <row r="172" spans="1:74" s="140" customFormat="1">
      <c r="A172" s="343"/>
      <c r="B172" s="170"/>
      <c r="C172" s="339"/>
      <c r="D172" s="172"/>
      <c r="E172" s="173" t="s">
        <v>110</v>
      </c>
      <c r="F172" s="173" t="s">
        <v>227</v>
      </c>
      <c r="G172" s="189"/>
      <c r="H172" s="175"/>
      <c r="I172" s="175"/>
      <c r="J172" s="175"/>
      <c r="K172" s="175"/>
      <c r="L172" s="176"/>
      <c r="M172" s="175"/>
      <c r="N172" s="175"/>
      <c r="O172" s="175"/>
      <c r="P172" s="175"/>
      <c r="Q172" s="175"/>
      <c r="R172" s="175"/>
      <c r="S172" s="175"/>
      <c r="T172" s="175"/>
      <c r="U172" s="175"/>
      <c r="V172" s="175"/>
      <c r="W172" s="127"/>
      <c r="X172" s="177"/>
      <c r="Y172" s="127"/>
      <c r="Z172" s="178"/>
      <c r="AA172" s="178"/>
      <c r="AB172" s="178"/>
      <c r="AC172" s="178"/>
      <c r="AD172" s="178"/>
      <c r="AE172" s="178"/>
      <c r="AF172" s="178"/>
      <c r="AG172" s="178"/>
      <c r="AH172" s="178"/>
      <c r="AI172" s="178"/>
      <c r="AJ172" s="179"/>
      <c r="AK172" s="179"/>
      <c r="AL172" s="178"/>
      <c r="AM172" s="178"/>
      <c r="AN172" s="178"/>
      <c r="AO172" s="178"/>
      <c r="AP172" s="178"/>
      <c r="AQ172" s="178"/>
      <c r="AR172" s="178"/>
      <c r="AS172" s="178"/>
      <c r="AT172" s="178"/>
      <c r="AU172" s="178"/>
      <c r="AV172" s="178"/>
      <c r="AW172" s="178"/>
      <c r="AX172" s="178"/>
      <c r="AY172" s="178"/>
      <c r="AZ172" s="178"/>
      <c r="BA172" s="178"/>
      <c r="BB172" s="178"/>
      <c r="BC172" s="178"/>
      <c r="BD172" s="178"/>
      <c r="BE172" s="178"/>
      <c r="BF172" s="178"/>
      <c r="BG172" s="127"/>
      <c r="BH172" s="180"/>
      <c r="BI172" s="127"/>
      <c r="BJ172" s="181"/>
      <c r="BK172" s="181"/>
      <c r="BL172" s="181"/>
      <c r="BM172" s="182"/>
      <c r="BN172" s="182"/>
      <c r="BO172" s="182"/>
      <c r="BP172" s="182"/>
      <c r="BQ172" s="182"/>
      <c r="BR172" s="182"/>
      <c r="BS172" s="182"/>
      <c r="BT172" s="127"/>
      <c r="BU172" s="183"/>
      <c r="BV172" s="127"/>
    </row>
    <row r="173" spans="1:74" s="140" customFormat="1">
      <c r="A173" s="343"/>
      <c r="B173" s="170"/>
      <c r="C173" s="202"/>
      <c r="D173" s="172"/>
      <c r="E173" s="173" t="s">
        <v>150</v>
      </c>
      <c r="F173" s="173" t="s">
        <v>227</v>
      </c>
      <c r="G173" s="174"/>
      <c r="H173" s="175"/>
      <c r="I173" s="175"/>
      <c r="J173" s="175"/>
      <c r="K173" s="175"/>
      <c r="L173" s="176"/>
      <c r="M173" s="175"/>
      <c r="N173" s="175"/>
      <c r="O173" s="175"/>
      <c r="P173" s="175"/>
      <c r="Q173" s="175"/>
      <c r="R173" s="175"/>
      <c r="S173" s="175"/>
      <c r="T173" s="175"/>
      <c r="U173" s="175"/>
      <c r="V173" s="175"/>
      <c r="W173" s="127"/>
      <c r="X173" s="177"/>
      <c r="Y173" s="127"/>
      <c r="Z173" s="178"/>
      <c r="AA173" s="178"/>
      <c r="AB173" s="178"/>
      <c r="AC173" s="178"/>
      <c r="AD173" s="178"/>
      <c r="AE173" s="178"/>
      <c r="AF173" s="178"/>
      <c r="AG173" s="178"/>
      <c r="AH173" s="178"/>
      <c r="AI173" s="178"/>
      <c r="AJ173" s="179"/>
      <c r="AK173" s="179"/>
      <c r="AL173" s="178"/>
      <c r="AM173" s="178"/>
      <c r="AN173" s="178"/>
      <c r="AO173" s="178"/>
      <c r="AP173" s="178"/>
      <c r="AQ173" s="178"/>
      <c r="AR173" s="178"/>
      <c r="AS173" s="178"/>
      <c r="AT173" s="178"/>
      <c r="AU173" s="178"/>
      <c r="AV173" s="178"/>
      <c r="AW173" s="178"/>
      <c r="AX173" s="178"/>
      <c r="AY173" s="178"/>
      <c r="AZ173" s="178"/>
      <c r="BA173" s="178"/>
      <c r="BB173" s="178"/>
      <c r="BC173" s="178"/>
      <c r="BD173" s="178"/>
      <c r="BE173" s="178"/>
      <c r="BF173" s="178"/>
      <c r="BG173" s="127"/>
      <c r="BH173" s="180"/>
      <c r="BI173" s="127"/>
      <c r="BJ173" s="181"/>
      <c r="BK173" s="181"/>
      <c r="BL173" s="181"/>
      <c r="BM173" s="182"/>
      <c r="BN173" s="182"/>
      <c r="BO173" s="182"/>
      <c r="BP173" s="182"/>
      <c r="BQ173" s="182"/>
      <c r="BR173" s="182"/>
      <c r="BS173" s="182"/>
      <c r="BT173" s="127"/>
      <c r="BU173" s="183"/>
      <c r="BV173" s="127"/>
    </row>
    <row r="174" spans="1:74">
      <c r="A174" s="343"/>
      <c r="B174" s="170"/>
      <c r="C174" s="184"/>
      <c r="D174" s="167"/>
      <c r="E174" s="185"/>
      <c r="F174" s="185"/>
      <c r="G174" s="168"/>
      <c r="H174" s="184"/>
      <c r="I174" s="184"/>
      <c r="J174" s="184"/>
      <c r="K174" s="184"/>
      <c r="L174" s="169"/>
      <c r="M174" s="184"/>
      <c r="N174" s="184"/>
      <c r="O174" s="184"/>
      <c r="P174" s="186"/>
      <c r="Q174" s="186"/>
      <c r="R174" s="186"/>
      <c r="S174" s="186"/>
      <c r="T174" s="186"/>
      <c r="U174" s="186"/>
      <c r="V174" s="186"/>
      <c r="X174" s="187"/>
      <c r="Z174" s="186"/>
      <c r="AA174" s="186"/>
      <c r="AB174" s="186"/>
      <c r="AC174" s="186"/>
      <c r="AD174" s="186"/>
      <c r="AE174" s="186"/>
      <c r="AF174" s="186"/>
      <c r="AG174" s="186"/>
      <c r="AH174" s="186"/>
      <c r="AI174" s="186"/>
      <c r="AL174" s="186"/>
      <c r="AM174" s="186"/>
      <c r="AN174" s="186"/>
      <c r="AO174" s="186"/>
      <c r="AP174" s="186"/>
      <c r="AQ174" s="186"/>
      <c r="AR174" s="186"/>
      <c r="AS174" s="186"/>
      <c r="AT174" s="186"/>
      <c r="AU174" s="186"/>
      <c r="AV174" s="186"/>
      <c r="AW174" s="186"/>
      <c r="AX174" s="186"/>
      <c r="AY174" s="186"/>
      <c r="AZ174" s="186"/>
      <c r="BA174" s="186"/>
      <c r="BB174" s="186"/>
      <c r="BC174" s="186"/>
      <c r="BD174" s="186"/>
      <c r="BE174" s="186"/>
      <c r="BF174" s="186"/>
      <c r="BH174" s="188"/>
      <c r="BM174" s="186"/>
      <c r="BN174" s="186"/>
      <c r="BO174" s="186"/>
      <c r="BP174" s="186"/>
      <c r="BQ174" s="186"/>
      <c r="BR174" s="186"/>
      <c r="BS174" s="186"/>
      <c r="BU174" s="188"/>
    </row>
    <row r="175" spans="1:74" s="140" customFormat="1">
      <c r="A175" s="343"/>
      <c r="B175" s="170"/>
      <c r="C175" s="338" t="s">
        <v>228</v>
      </c>
      <c r="D175" s="172"/>
      <c r="E175" s="173" t="s">
        <v>220</v>
      </c>
      <c r="F175" s="173" t="s">
        <v>256</v>
      </c>
      <c r="G175" s="189"/>
      <c r="H175" s="175"/>
      <c r="I175" s="175"/>
      <c r="J175" s="175"/>
      <c r="K175" s="175"/>
      <c r="L175" s="176"/>
      <c r="M175" s="175"/>
      <c r="N175" s="175"/>
      <c r="O175" s="175"/>
      <c r="P175" s="175"/>
      <c r="Q175" s="175"/>
      <c r="R175" s="175"/>
      <c r="S175" s="175"/>
      <c r="T175" s="175"/>
      <c r="U175" s="175"/>
      <c r="V175" s="175"/>
      <c r="W175" s="127"/>
      <c r="X175" s="177"/>
      <c r="Y175" s="127"/>
      <c r="Z175" s="178"/>
      <c r="AA175" s="178"/>
      <c r="AB175" s="178"/>
      <c r="AC175" s="178"/>
      <c r="AD175" s="178"/>
      <c r="AE175" s="178"/>
      <c r="AF175" s="178"/>
      <c r="AG175" s="178"/>
      <c r="AH175" s="178"/>
      <c r="AI175" s="178"/>
      <c r="AJ175" s="179"/>
      <c r="AK175" s="179"/>
      <c r="AL175" s="178"/>
      <c r="AM175" s="178"/>
      <c r="AN175" s="178"/>
      <c r="AO175" s="178"/>
      <c r="AP175" s="178"/>
      <c r="AQ175" s="178"/>
      <c r="AR175" s="178"/>
      <c r="AS175" s="178"/>
      <c r="AT175" s="178"/>
      <c r="AU175" s="178"/>
      <c r="AV175" s="178"/>
      <c r="AW175" s="178"/>
      <c r="AX175" s="178"/>
      <c r="AY175" s="178"/>
      <c r="AZ175" s="178"/>
      <c r="BA175" s="178"/>
      <c r="BB175" s="178"/>
      <c r="BC175" s="178"/>
      <c r="BD175" s="178"/>
      <c r="BE175" s="178"/>
      <c r="BF175" s="178"/>
      <c r="BG175" s="127"/>
      <c r="BH175" s="180"/>
      <c r="BI175" s="127"/>
      <c r="BJ175" s="181"/>
      <c r="BK175" s="181"/>
      <c r="BL175" s="181"/>
      <c r="BM175" s="182"/>
      <c r="BN175" s="182"/>
      <c r="BO175" s="182"/>
      <c r="BP175" s="182"/>
      <c r="BQ175" s="182"/>
      <c r="BR175" s="182"/>
      <c r="BS175" s="182"/>
      <c r="BT175" s="127"/>
      <c r="BU175" s="183"/>
      <c r="BV175" s="127"/>
    </row>
    <row r="176" spans="1:74" s="140" customFormat="1">
      <c r="A176" s="343"/>
      <c r="B176" s="170"/>
      <c r="C176" s="339"/>
      <c r="D176" s="172"/>
      <c r="E176" s="173" t="s">
        <v>111</v>
      </c>
      <c r="F176" s="173" t="s">
        <v>256</v>
      </c>
      <c r="G176" s="189"/>
      <c r="H176" s="175"/>
      <c r="I176" s="175"/>
      <c r="J176" s="175"/>
      <c r="K176" s="175"/>
      <c r="L176" s="176"/>
      <c r="M176" s="175"/>
      <c r="N176" s="175"/>
      <c r="O176" s="175"/>
      <c r="P176" s="175"/>
      <c r="Q176" s="175"/>
      <c r="R176" s="175"/>
      <c r="S176" s="175"/>
      <c r="T176" s="175"/>
      <c r="U176" s="175"/>
      <c r="V176" s="175"/>
      <c r="W176" s="127"/>
      <c r="X176" s="177"/>
      <c r="Y176" s="127"/>
      <c r="Z176" s="178"/>
      <c r="AA176" s="178"/>
      <c r="AB176" s="178"/>
      <c r="AC176" s="178"/>
      <c r="AD176" s="178"/>
      <c r="AE176" s="178"/>
      <c r="AF176" s="178"/>
      <c r="AG176" s="178"/>
      <c r="AH176" s="178"/>
      <c r="AI176" s="178"/>
      <c r="AJ176" s="179"/>
      <c r="AK176" s="179"/>
      <c r="AL176" s="178"/>
      <c r="AM176" s="178"/>
      <c r="AN176" s="178"/>
      <c r="AO176" s="178"/>
      <c r="AP176" s="178"/>
      <c r="AQ176" s="178"/>
      <c r="AR176" s="178"/>
      <c r="AS176" s="178"/>
      <c r="AT176" s="178"/>
      <c r="AU176" s="178"/>
      <c r="AV176" s="178"/>
      <c r="AW176" s="178"/>
      <c r="AX176" s="178"/>
      <c r="AY176" s="178"/>
      <c r="AZ176" s="178"/>
      <c r="BA176" s="178"/>
      <c r="BB176" s="178"/>
      <c r="BC176" s="178"/>
      <c r="BD176" s="178"/>
      <c r="BE176" s="178"/>
      <c r="BF176" s="178"/>
      <c r="BG176" s="127"/>
      <c r="BH176" s="180"/>
      <c r="BI176" s="127"/>
      <c r="BJ176" s="181"/>
      <c r="BK176" s="181"/>
      <c r="BL176" s="181"/>
      <c r="BM176" s="182"/>
      <c r="BN176" s="182"/>
      <c r="BO176" s="182"/>
      <c r="BP176" s="182"/>
      <c r="BQ176" s="182"/>
      <c r="BR176" s="182"/>
      <c r="BS176" s="182"/>
      <c r="BT176" s="127"/>
      <c r="BU176" s="183"/>
      <c r="BV176" s="127"/>
    </row>
    <row r="177" spans="1:74" s="140" customFormat="1">
      <c r="A177" s="343"/>
      <c r="B177" s="170"/>
      <c r="C177" s="339"/>
      <c r="D177" s="172"/>
      <c r="E177" s="173" t="s">
        <v>110</v>
      </c>
      <c r="F177" s="173" t="s">
        <v>256</v>
      </c>
      <c r="G177" s="189"/>
      <c r="H177" s="175"/>
      <c r="I177" s="175"/>
      <c r="J177" s="175"/>
      <c r="K177" s="175"/>
      <c r="L177" s="176"/>
      <c r="M177" s="175"/>
      <c r="N177" s="175"/>
      <c r="O177" s="175"/>
      <c r="P177" s="175"/>
      <c r="Q177" s="175"/>
      <c r="R177" s="175"/>
      <c r="S177" s="175"/>
      <c r="T177" s="175"/>
      <c r="U177" s="175"/>
      <c r="V177" s="175"/>
      <c r="W177" s="127"/>
      <c r="X177" s="177"/>
      <c r="Y177" s="127"/>
      <c r="Z177" s="178"/>
      <c r="AA177" s="178"/>
      <c r="AB177" s="178"/>
      <c r="AC177" s="178"/>
      <c r="AD177" s="178"/>
      <c r="AE177" s="178"/>
      <c r="AF177" s="178"/>
      <c r="AG177" s="178"/>
      <c r="AH177" s="178"/>
      <c r="AI177" s="178"/>
      <c r="AJ177" s="179"/>
      <c r="AK177" s="179"/>
      <c r="AL177" s="178"/>
      <c r="AM177" s="178"/>
      <c r="AN177" s="178"/>
      <c r="AO177" s="178"/>
      <c r="AP177" s="178"/>
      <c r="AQ177" s="178"/>
      <c r="AR177" s="178"/>
      <c r="AS177" s="178"/>
      <c r="AT177" s="178"/>
      <c r="AU177" s="178"/>
      <c r="AV177" s="178"/>
      <c r="AW177" s="178"/>
      <c r="AX177" s="178"/>
      <c r="AY177" s="178"/>
      <c r="AZ177" s="178"/>
      <c r="BA177" s="178"/>
      <c r="BB177" s="178"/>
      <c r="BC177" s="178"/>
      <c r="BD177" s="178"/>
      <c r="BE177" s="178"/>
      <c r="BF177" s="178"/>
      <c r="BG177" s="127"/>
      <c r="BH177" s="180"/>
      <c r="BI177" s="127"/>
      <c r="BJ177" s="181"/>
      <c r="BK177" s="181"/>
      <c r="BL177" s="181"/>
      <c r="BM177" s="182"/>
      <c r="BN177" s="182"/>
      <c r="BO177" s="182"/>
      <c r="BP177" s="182"/>
      <c r="BQ177" s="182"/>
      <c r="BR177" s="182"/>
      <c r="BS177" s="182"/>
      <c r="BT177" s="127"/>
      <c r="BU177" s="183"/>
      <c r="BV177" s="127"/>
    </row>
    <row r="178" spans="1:74" s="140" customFormat="1">
      <c r="A178" s="343"/>
      <c r="B178" s="170"/>
      <c r="C178" s="202"/>
      <c r="D178" s="172"/>
      <c r="E178" s="173" t="s">
        <v>150</v>
      </c>
      <c r="F178" s="173" t="s">
        <v>256</v>
      </c>
      <c r="G178" s="174"/>
      <c r="H178" s="175"/>
      <c r="I178" s="175"/>
      <c r="J178" s="175"/>
      <c r="K178" s="175"/>
      <c r="L178" s="176"/>
      <c r="M178" s="175"/>
      <c r="N178" s="175"/>
      <c r="O178" s="175"/>
      <c r="P178" s="175"/>
      <c r="Q178" s="175"/>
      <c r="R178" s="175"/>
      <c r="S178" s="175"/>
      <c r="T178" s="175"/>
      <c r="U178" s="175"/>
      <c r="V178" s="175"/>
      <c r="W178" s="127"/>
      <c r="X178" s="177"/>
      <c r="Y178" s="127"/>
      <c r="Z178" s="178"/>
      <c r="AA178" s="178"/>
      <c r="AB178" s="178"/>
      <c r="AC178" s="178"/>
      <c r="AD178" s="178"/>
      <c r="AE178" s="178"/>
      <c r="AF178" s="178"/>
      <c r="AG178" s="178"/>
      <c r="AH178" s="178"/>
      <c r="AI178" s="178"/>
      <c r="AJ178" s="179"/>
      <c r="AK178" s="179"/>
      <c r="AL178" s="178"/>
      <c r="AM178" s="178"/>
      <c r="AN178" s="178"/>
      <c r="AO178" s="178"/>
      <c r="AP178" s="178"/>
      <c r="AQ178" s="178"/>
      <c r="AR178" s="178"/>
      <c r="AS178" s="178"/>
      <c r="AT178" s="178"/>
      <c r="AU178" s="178"/>
      <c r="AV178" s="178"/>
      <c r="AW178" s="178"/>
      <c r="AX178" s="178"/>
      <c r="AY178" s="178"/>
      <c r="AZ178" s="178"/>
      <c r="BA178" s="178"/>
      <c r="BB178" s="178"/>
      <c r="BC178" s="178"/>
      <c r="BD178" s="178"/>
      <c r="BE178" s="178"/>
      <c r="BF178" s="178"/>
      <c r="BG178" s="127"/>
      <c r="BH178" s="180"/>
      <c r="BI178" s="127"/>
      <c r="BJ178" s="181"/>
      <c r="BK178" s="181"/>
      <c r="BL178" s="181"/>
      <c r="BM178" s="182"/>
      <c r="BN178" s="182"/>
      <c r="BO178" s="182"/>
      <c r="BP178" s="182"/>
      <c r="BQ178" s="182"/>
      <c r="BR178" s="182"/>
      <c r="BS178" s="182"/>
      <c r="BT178" s="127"/>
      <c r="BU178" s="183"/>
      <c r="BV178" s="127"/>
    </row>
    <row r="179" spans="1:74">
      <c r="A179" s="343"/>
      <c r="B179" s="170"/>
      <c r="C179" s="184"/>
      <c r="D179" s="167"/>
      <c r="E179" s="185"/>
      <c r="F179" s="185"/>
      <c r="G179" s="168"/>
      <c r="H179" s="184"/>
      <c r="I179" s="184"/>
      <c r="J179" s="184"/>
      <c r="K179" s="184"/>
      <c r="L179" s="169"/>
      <c r="M179" s="184"/>
      <c r="N179" s="184"/>
      <c r="O179" s="184"/>
      <c r="P179" s="186"/>
      <c r="Q179" s="186"/>
      <c r="R179" s="186"/>
      <c r="S179" s="186"/>
      <c r="T179" s="186"/>
      <c r="U179" s="186"/>
      <c r="V179" s="186"/>
      <c r="X179" s="187"/>
      <c r="Z179" s="186"/>
      <c r="AA179" s="186"/>
      <c r="AB179" s="186"/>
      <c r="AC179" s="186"/>
      <c r="AD179" s="186"/>
      <c r="AE179" s="186"/>
      <c r="AF179" s="186"/>
      <c r="AG179" s="186"/>
      <c r="AH179" s="186"/>
      <c r="AI179" s="186"/>
      <c r="AL179" s="186"/>
      <c r="AM179" s="186"/>
      <c r="AN179" s="186"/>
      <c r="AO179" s="186"/>
      <c r="AP179" s="186"/>
      <c r="AQ179" s="186"/>
      <c r="AR179" s="186"/>
      <c r="AS179" s="186"/>
      <c r="AT179" s="186"/>
      <c r="AU179" s="186"/>
      <c r="AV179" s="186"/>
      <c r="AW179" s="186"/>
      <c r="AX179" s="186"/>
      <c r="AY179" s="186"/>
      <c r="AZ179" s="186"/>
      <c r="BA179" s="186"/>
      <c r="BB179" s="186"/>
      <c r="BC179" s="186"/>
      <c r="BD179" s="186"/>
      <c r="BE179" s="186"/>
      <c r="BF179" s="186"/>
      <c r="BH179" s="188"/>
      <c r="BM179" s="186"/>
      <c r="BN179" s="186"/>
      <c r="BO179" s="186"/>
      <c r="BP179" s="186"/>
      <c r="BQ179" s="186"/>
      <c r="BR179" s="186"/>
      <c r="BS179" s="186"/>
      <c r="BU179" s="188"/>
    </row>
    <row r="180" spans="1:74" s="140" customFormat="1">
      <c r="A180" s="343"/>
      <c r="B180" s="170"/>
      <c r="C180" s="338" t="s">
        <v>230</v>
      </c>
      <c r="D180" s="172"/>
      <c r="E180" s="173" t="s">
        <v>220</v>
      </c>
      <c r="F180" s="173" t="s">
        <v>256</v>
      </c>
      <c r="G180" s="189"/>
      <c r="H180" s="175"/>
      <c r="I180" s="175"/>
      <c r="J180" s="175"/>
      <c r="K180" s="175"/>
      <c r="L180" s="176"/>
      <c r="M180" s="175"/>
      <c r="N180" s="175"/>
      <c r="O180" s="175"/>
      <c r="P180" s="175"/>
      <c r="Q180" s="175"/>
      <c r="R180" s="175"/>
      <c r="S180" s="175"/>
      <c r="T180" s="175"/>
      <c r="U180" s="175"/>
      <c r="V180" s="175"/>
      <c r="W180" s="127"/>
      <c r="X180" s="177"/>
      <c r="Y180" s="127"/>
      <c r="Z180" s="178"/>
      <c r="AA180" s="178"/>
      <c r="AB180" s="178"/>
      <c r="AC180" s="178"/>
      <c r="AD180" s="178"/>
      <c r="AE180" s="178"/>
      <c r="AF180" s="178"/>
      <c r="AG180" s="178"/>
      <c r="AH180" s="178"/>
      <c r="AI180" s="178"/>
      <c r="AJ180" s="179"/>
      <c r="AK180" s="179"/>
      <c r="AL180" s="178"/>
      <c r="AM180" s="178"/>
      <c r="AN180" s="178"/>
      <c r="AO180" s="178"/>
      <c r="AP180" s="178"/>
      <c r="AQ180" s="178"/>
      <c r="AR180" s="178"/>
      <c r="AS180" s="178"/>
      <c r="AT180" s="178"/>
      <c r="AU180" s="178"/>
      <c r="AV180" s="178"/>
      <c r="AW180" s="178"/>
      <c r="AX180" s="178"/>
      <c r="AY180" s="178"/>
      <c r="AZ180" s="178"/>
      <c r="BA180" s="178"/>
      <c r="BB180" s="178"/>
      <c r="BC180" s="178"/>
      <c r="BD180" s="178"/>
      <c r="BE180" s="178"/>
      <c r="BF180" s="178"/>
      <c r="BG180" s="127"/>
      <c r="BH180" s="180"/>
      <c r="BI180" s="127"/>
      <c r="BJ180" s="181"/>
      <c r="BK180" s="181"/>
      <c r="BL180" s="181"/>
      <c r="BM180" s="182"/>
      <c r="BN180" s="182"/>
      <c r="BO180" s="182"/>
      <c r="BP180" s="182"/>
      <c r="BQ180" s="182"/>
      <c r="BR180" s="182"/>
      <c r="BS180" s="182"/>
      <c r="BT180" s="127"/>
      <c r="BU180" s="183"/>
      <c r="BV180" s="127"/>
    </row>
    <row r="181" spans="1:74" s="140" customFormat="1">
      <c r="A181" s="343"/>
      <c r="B181" s="170"/>
      <c r="C181" s="339"/>
      <c r="D181" s="172"/>
      <c r="E181" s="173" t="s">
        <v>111</v>
      </c>
      <c r="F181" s="173" t="s">
        <v>256</v>
      </c>
      <c r="G181" s="189"/>
      <c r="H181" s="175"/>
      <c r="I181" s="175"/>
      <c r="J181" s="175"/>
      <c r="K181" s="175"/>
      <c r="L181" s="176"/>
      <c r="M181" s="175"/>
      <c r="N181" s="175"/>
      <c r="O181" s="175"/>
      <c r="P181" s="175"/>
      <c r="Q181" s="175"/>
      <c r="R181" s="175"/>
      <c r="S181" s="175"/>
      <c r="T181" s="175"/>
      <c r="U181" s="175"/>
      <c r="V181" s="175"/>
      <c r="W181" s="127"/>
      <c r="X181" s="177"/>
      <c r="Y181" s="127"/>
      <c r="Z181" s="178"/>
      <c r="AA181" s="178"/>
      <c r="AB181" s="178"/>
      <c r="AC181" s="178"/>
      <c r="AD181" s="178"/>
      <c r="AE181" s="178"/>
      <c r="AF181" s="178"/>
      <c r="AG181" s="178"/>
      <c r="AH181" s="178"/>
      <c r="AI181" s="178"/>
      <c r="AJ181" s="179"/>
      <c r="AK181" s="179"/>
      <c r="AL181" s="178"/>
      <c r="AM181" s="178"/>
      <c r="AN181" s="178"/>
      <c r="AO181" s="178"/>
      <c r="AP181" s="178"/>
      <c r="AQ181" s="178"/>
      <c r="AR181" s="178"/>
      <c r="AS181" s="178"/>
      <c r="AT181" s="178"/>
      <c r="AU181" s="178"/>
      <c r="AV181" s="178"/>
      <c r="AW181" s="178"/>
      <c r="AX181" s="178"/>
      <c r="AY181" s="178"/>
      <c r="AZ181" s="178"/>
      <c r="BA181" s="178"/>
      <c r="BB181" s="178"/>
      <c r="BC181" s="178"/>
      <c r="BD181" s="178"/>
      <c r="BE181" s="178"/>
      <c r="BF181" s="178"/>
      <c r="BG181" s="127"/>
      <c r="BH181" s="180"/>
      <c r="BI181" s="127"/>
      <c r="BJ181" s="181"/>
      <c r="BK181" s="181"/>
      <c r="BL181" s="181"/>
      <c r="BM181" s="182"/>
      <c r="BN181" s="182"/>
      <c r="BO181" s="182"/>
      <c r="BP181" s="182"/>
      <c r="BQ181" s="182"/>
      <c r="BR181" s="182"/>
      <c r="BS181" s="182"/>
      <c r="BT181" s="127"/>
      <c r="BU181" s="183"/>
      <c r="BV181" s="127"/>
    </row>
    <row r="182" spans="1:74" s="140" customFormat="1">
      <c r="A182" s="343"/>
      <c r="B182" s="170"/>
      <c r="C182" s="339"/>
      <c r="D182" s="172"/>
      <c r="E182" s="173" t="s">
        <v>110</v>
      </c>
      <c r="F182" s="173" t="s">
        <v>256</v>
      </c>
      <c r="G182" s="189"/>
      <c r="H182" s="175"/>
      <c r="I182" s="175"/>
      <c r="J182" s="175"/>
      <c r="K182" s="175"/>
      <c r="L182" s="176"/>
      <c r="M182" s="175"/>
      <c r="N182" s="175"/>
      <c r="O182" s="175"/>
      <c r="P182" s="175"/>
      <c r="Q182" s="175"/>
      <c r="R182" s="175"/>
      <c r="S182" s="175"/>
      <c r="T182" s="175"/>
      <c r="U182" s="175"/>
      <c r="V182" s="175"/>
      <c r="W182" s="127"/>
      <c r="X182" s="177"/>
      <c r="Y182" s="127"/>
      <c r="Z182" s="178"/>
      <c r="AA182" s="178"/>
      <c r="AB182" s="178"/>
      <c r="AC182" s="178"/>
      <c r="AD182" s="178"/>
      <c r="AE182" s="178"/>
      <c r="AF182" s="178"/>
      <c r="AG182" s="178"/>
      <c r="AH182" s="178"/>
      <c r="AI182" s="178"/>
      <c r="AJ182" s="179"/>
      <c r="AK182" s="179"/>
      <c r="AL182" s="178"/>
      <c r="AM182" s="178"/>
      <c r="AN182" s="178"/>
      <c r="AO182" s="178"/>
      <c r="AP182" s="178"/>
      <c r="AQ182" s="178"/>
      <c r="AR182" s="178"/>
      <c r="AS182" s="178"/>
      <c r="AT182" s="178"/>
      <c r="AU182" s="178"/>
      <c r="AV182" s="178"/>
      <c r="AW182" s="178"/>
      <c r="AX182" s="178"/>
      <c r="AY182" s="178"/>
      <c r="AZ182" s="178"/>
      <c r="BA182" s="178"/>
      <c r="BB182" s="178"/>
      <c r="BC182" s="178"/>
      <c r="BD182" s="178"/>
      <c r="BE182" s="178"/>
      <c r="BF182" s="178"/>
      <c r="BG182" s="127"/>
      <c r="BH182" s="180"/>
      <c r="BI182" s="127"/>
      <c r="BJ182" s="181"/>
      <c r="BK182" s="181"/>
      <c r="BL182" s="181"/>
      <c r="BM182" s="182"/>
      <c r="BN182" s="182"/>
      <c r="BO182" s="182"/>
      <c r="BP182" s="182"/>
      <c r="BQ182" s="182"/>
      <c r="BR182" s="182"/>
      <c r="BS182" s="182"/>
      <c r="BT182" s="127"/>
      <c r="BU182" s="183"/>
      <c r="BV182" s="127"/>
    </row>
    <row r="183" spans="1:74" s="140" customFormat="1">
      <c r="A183" s="343"/>
      <c r="B183" s="170"/>
      <c r="C183" s="202"/>
      <c r="D183" s="172"/>
      <c r="E183" s="173" t="s">
        <v>150</v>
      </c>
      <c r="F183" s="173" t="s">
        <v>256</v>
      </c>
      <c r="G183" s="174"/>
      <c r="H183" s="175"/>
      <c r="I183" s="175"/>
      <c r="J183" s="175"/>
      <c r="K183" s="175"/>
      <c r="L183" s="176"/>
      <c r="M183" s="175"/>
      <c r="N183" s="175"/>
      <c r="O183" s="175"/>
      <c r="P183" s="175"/>
      <c r="Q183" s="175"/>
      <c r="R183" s="175"/>
      <c r="S183" s="175"/>
      <c r="T183" s="175"/>
      <c r="U183" s="175"/>
      <c r="V183" s="175"/>
      <c r="W183" s="127"/>
      <c r="X183" s="177"/>
      <c r="Y183" s="127"/>
      <c r="Z183" s="178"/>
      <c r="AA183" s="178"/>
      <c r="AB183" s="178"/>
      <c r="AC183" s="178"/>
      <c r="AD183" s="178"/>
      <c r="AE183" s="178"/>
      <c r="AF183" s="178"/>
      <c r="AG183" s="178"/>
      <c r="AH183" s="178"/>
      <c r="AI183" s="178"/>
      <c r="AJ183" s="179"/>
      <c r="AK183" s="179"/>
      <c r="AL183" s="178"/>
      <c r="AM183" s="178"/>
      <c r="AN183" s="178"/>
      <c r="AO183" s="178"/>
      <c r="AP183" s="178"/>
      <c r="AQ183" s="178"/>
      <c r="AR183" s="178"/>
      <c r="AS183" s="178"/>
      <c r="AT183" s="178"/>
      <c r="AU183" s="178"/>
      <c r="AV183" s="178"/>
      <c r="AW183" s="178"/>
      <c r="AX183" s="178"/>
      <c r="AY183" s="178"/>
      <c r="AZ183" s="178"/>
      <c r="BA183" s="178"/>
      <c r="BB183" s="178"/>
      <c r="BC183" s="178"/>
      <c r="BD183" s="178"/>
      <c r="BE183" s="178"/>
      <c r="BF183" s="178"/>
      <c r="BG183" s="127"/>
      <c r="BH183" s="180"/>
      <c r="BI183" s="127"/>
      <c r="BJ183" s="181"/>
      <c r="BK183" s="181"/>
      <c r="BL183" s="181"/>
      <c r="BM183" s="182"/>
      <c r="BN183" s="182"/>
      <c r="BO183" s="182"/>
      <c r="BP183" s="182"/>
      <c r="BQ183" s="182"/>
      <c r="BR183" s="182"/>
      <c r="BS183" s="182"/>
      <c r="BT183" s="127"/>
      <c r="BU183" s="183"/>
      <c r="BV183" s="127"/>
    </row>
    <row r="184" spans="1:74">
      <c r="A184" s="343"/>
      <c r="B184" s="170"/>
      <c r="C184" s="184"/>
      <c r="D184" s="167"/>
      <c r="E184" s="185"/>
      <c r="F184" s="185"/>
      <c r="G184" s="168"/>
      <c r="H184" s="184"/>
      <c r="I184" s="184"/>
      <c r="J184" s="184"/>
      <c r="K184" s="184"/>
      <c r="L184" s="169"/>
      <c r="M184" s="184"/>
      <c r="N184" s="184"/>
      <c r="O184" s="184"/>
      <c r="P184" s="186"/>
      <c r="Q184" s="186"/>
      <c r="R184" s="186"/>
      <c r="S184" s="186"/>
      <c r="T184" s="186"/>
      <c r="U184" s="186"/>
      <c r="V184" s="186"/>
      <c r="X184" s="187"/>
      <c r="Z184" s="186"/>
      <c r="AA184" s="186"/>
      <c r="AB184" s="186"/>
      <c r="AC184" s="186"/>
      <c r="AD184" s="186"/>
      <c r="AE184" s="186"/>
      <c r="AF184" s="186"/>
      <c r="AG184" s="186"/>
      <c r="AH184" s="186"/>
      <c r="AI184" s="186"/>
      <c r="AL184" s="186"/>
      <c r="AM184" s="186"/>
      <c r="AN184" s="186"/>
      <c r="AO184" s="186"/>
      <c r="AP184" s="186"/>
      <c r="AQ184" s="186"/>
      <c r="AR184" s="186"/>
      <c r="AS184" s="186"/>
      <c r="AT184" s="186"/>
      <c r="AU184" s="186"/>
      <c r="AV184" s="186"/>
      <c r="AW184" s="186"/>
      <c r="AX184" s="186"/>
      <c r="AY184" s="186"/>
      <c r="AZ184" s="186"/>
      <c r="BA184" s="186"/>
      <c r="BB184" s="186"/>
      <c r="BC184" s="186"/>
      <c r="BD184" s="186"/>
      <c r="BE184" s="186"/>
      <c r="BF184" s="186"/>
      <c r="BH184" s="188"/>
      <c r="BM184" s="186"/>
      <c r="BN184" s="186"/>
      <c r="BO184" s="186"/>
      <c r="BP184" s="186"/>
      <c r="BQ184" s="186"/>
      <c r="BR184" s="186"/>
      <c r="BS184" s="186"/>
      <c r="BU184" s="188"/>
    </row>
    <row r="185" spans="1:74" s="140" customFormat="1">
      <c r="A185" s="343"/>
      <c r="B185" s="170"/>
      <c r="C185" s="338" t="s">
        <v>231</v>
      </c>
      <c r="D185" s="172"/>
      <c r="E185" s="173" t="s">
        <v>220</v>
      </c>
      <c r="F185" s="173" t="s">
        <v>257</v>
      </c>
      <c r="G185" s="189"/>
      <c r="H185" s="175"/>
      <c r="I185" s="175"/>
      <c r="J185" s="175"/>
      <c r="K185" s="175"/>
      <c r="L185" s="176"/>
      <c r="M185" s="175"/>
      <c r="N185" s="175"/>
      <c r="O185" s="175"/>
      <c r="P185" s="175"/>
      <c r="Q185" s="175"/>
      <c r="R185" s="175"/>
      <c r="S185" s="175"/>
      <c r="T185" s="175"/>
      <c r="U185" s="175"/>
      <c r="V185" s="175"/>
      <c r="W185" s="127"/>
      <c r="X185" s="177"/>
      <c r="Y185" s="127"/>
      <c r="Z185" s="178"/>
      <c r="AA185" s="178"/>
      <c r="AB185" s="178"/>
      <c r="AC185" s="178"/>
      <c r="AD185" s="178"/>
      <c r="AE185" s="178"/>
      <c r="AF185" s="178"/>
      <c r="AG185" s="178"/>
      <c r="AH185" s="178"/>
      <c r="AI185" s="178"/>
      <c r="AJ185" s="179"/>
      <c r="AK185" s="179"/>
      <c r="AL185" s="178"/>
      <c r="AM185" s="178"/>
      <c r="AN185" s="178"/>
      <c r="AO185" s="178"/>
      <c r="AP185" s="178"/>
      <c r="AQ185" s="178"/>
      <c r="AR185" s="178"/>
      <c r="AS185" s="178"/>
      <c r="AT185" s="178"/>
      <c r="AU185" s="178"/>
      <c r="AV185" s="178"/>
      <c r="AW185" s="178"/>
      <c r="AX185" s="178"/>
      <c r="AY185" s="178"/>
      <c r="AZ185" s="178"/>
      <c r="BA185" s="178"/>
      <c r="BB185" s="178"/>
      <c r="BC185" s="178"/>
      <c r="BD185" s="178"/>
      <c r="BE185" s="178"/>
      <c r="BF185" s="178"/>
      <c r="BG185" s="127"/>
      <c r="BH185" s="180"/>
      <c r="BI185" s="127"/>
      <c r="BJ185" s="181"/>
      <c r="BK185" s="181"/>
      <c r="BL185" s="181"/>
      <c r="BM185" s="182"/>
      <c r="BN185" s="182"/>
      <c r="BO185" s="182"/>
      <c r="BP185" s="182"/>
      <c r="BQ185" s="182"/>
      <c r="BR185" s="182"/>
      <c r="BS185" s="182"/>
      <c r="BT185" s="127"/>
      <c r="BU185" s="183"/>
      <c r="BV185" s="127"/>
    </row>
    <row r="186" spans="1:74" s="140" customFormat="1">
      <c r="A186" s="343"/>
      <c r="B186" s="170"/>
      <c r="C186" s="339"/>
      <c r="D186" s="172"/>
      <c r="E186" s="173" t="s">
        <v>111</v>
      </c>
      <c r="F186" s="173" t="s">
        <v>258</v>
      </c>
      <c r="G186" s="189"/>
      <c r="H186" s="175"/>
      <c r="I186" s="175"/>
      <c r="J186" s="175"/>
      <c r="K186" s="175"/>
      <c r="L186" s="176"/>
      <c r="M186" s="175"/>
      <c r="N186" s="175"/>
      <c r="O186" s="175"/>
      <c r="P186" s="175"/>
      <c r="Q186" s="175"/>
      <c r="R186" s="175"/>
      <c r="S186" s="175"/>
      <c r="T186" s="175"/>
      <c r="U186" s="175"/>
      <c r="V186" s="175"/>
      <c r="W186" s="127"/>
      <c r="X186" s="177"/>
      <c r="Y186" s="127"/>
      <c r="Z186" s="178"/>
      <c r="AA186" s="178"/>
      <c r="AB186" s="178"/>
      <c r="AC186" s="178"/>
      <c r="AD186" s="178"/>
      <c r="AE186" s="178"/>
      <c r="AF186" s="178"/>
      <c r="AG186" s="178"/>
      <c r="AH186" s="178"/>
      <c r="AI186" s="178"/>
      <c r="AJ186" s="179"/>
      <c r="AK186" s="179"/>
      <c r="AL186" s="178"/>
      <c r="AM186" s="178"/>
      <c r="AN186" s="178"/>
      <c r="AO186" s="178"/>
      <c r="AP186" s="178"/>
      <c r="AQ186" s="178"/>
      <c r="AR186" s="178"/>
      <c r="AS186" s="178"/>
      <c r="AT186" s="178"/>
      <c r="AU186" s="178"/>
      <c r="AV186" s="178"/>
      <c r="AW186" s="178"/>
      <c r="AX186" s="178"/>
      <c r="AY186" s="178"/>
      <c r="AZ186" s="178"/>
      <c r="BA186" s="178"/>
      <c r="BB186" s="178"/>
      <c r="BC186" s="178"/>
      <c r="BD186" s="178"/>
      <c r="BE186" s="178"/>
      <c r="BF186" s="178"/>
      <c r="BG186" s="127"/>
      <c r="BH186" s="180"/>
      <c r="BI186" s="127"/>
      <c r="BJ186" s="181"/>
      <c r="BK186" s="181"/>
      <c r="BL186" s="181"/>
      <c r="BM186" s="182"/>
      <c r="BN186" s="182"/>
      <c r="BO186" s="182"/>
      <c r="BP186" s="182"/>
      <c r="BQ186" s="182"/>
      <c r="BR186" s="182"/>
      <c r="BS186" s="182"/>
      <c r="BT186" s="127"/>
      <c r="BU186" s="183"/>
      <c r="BV186" s="127"/>
    </row>
    <row r="187" spans="1:74" s="140" customFormat="1">
      <c r="A187" s="343"/>
      <c r="B187" s="170"/>
      <c r="C187" s="339"/>
      <c r="D187" s="172"/>
      <c r="E187" s="173" t="s">
        <v>110</v>
      </c>
      <c r="F187" s="173" t="s">
        <v>258</v>
      </c>
      <c r="G187" s="189"/>
      <c r="H187" s="175"/>
      <c r="I187" s="175"/>
      <c r="J187" s="175"/>
      <c r="K187" s="175"/>
      <c r="L187" s="176"/>
      <c r="M187" s="175"/>
      <c r="N187" s="175"/>
      <c r="O187" s="175"/>
      <c r="P187" s="175"/>
      <c r="Q187" s="175"/>
      <c r="R187" s="175"/>
      <c r="S187" s="175"/>
      <c r="T187" s="175"/>
      <c r="U187" s="175"/>
      <c r="V187" s="175"/>
      <c r="W187" s="127"/>
      <c r="X187" s="177"/>
      <c r="Y187" s="127"/>
      <c r="Z187" s="178"/>
      <c r="AA187" s="178"/>
      <c r="AB187" s="178"/>
      <c r="AC187" s="178"/>
      <c r="AD187" s="178"/>
      <c r="AE187" s="178"/>
      <c r="AF187" s="178"/>
      <c r="AG187" s="178"/>
      <c r="AH187" s="178"/>
      <c r="AI187" s="178"/>
      <c r="AJ187" s="179"/>
      <c r="AK187" s="179"/>
      <c r="AL187" s="178"/>
      <c r="AM187" s="178"/>
      <c r="AN187" s="178"/>
      <c r="AO187" s="178"/>
      <c r="AP187" s="178"/>
      <c r="AQ187" s="178"/>
      <c r="AR187" s="178"/>
      <c r="AS187" s="178"/>
      <c r="AT187" s="178"/>
      <c r="AU187" s="178"/>
      <c r="AV187" s="178"/>
      <c r="AW187" s="178"/>
      <c r="AX187" s="178"/>
      <c r="AY187" s="178"/>
      <c r="AZ187" s="178"/>
      <c r="BA187" s="178"/>
      <c r="BB187" s="178"/>
      <c r="BC187" s="178"/>
      <c r="BD187" s="178"/>
      <c r="BE187" s="178"/>
      <c r="BF187" s="178"/>
      <c r="BG187" s="127"/>
      <c r="BH187" s="180"/>
      <c r="BI187" s="127"/>
      <c r="BJ187" s="181"/>
      <c r="BK187" s="181"/>
      <c r="BL187" s="181"/>
      <c r="BM187" s="182"/>
      <c r="BN187" s="182"/>
      <c r="BO187" s="182"/>
      <c r="BP187" s="182"/>
      <c r="BQ187" s="182"/>
      <c r="BR187" s="182"/>
      <c r="BS187" s="182"/>
      <c r="BT187" s="127"/>
      <c r="BU187" s="183"/>
      <c r="BV187" s="127"/>
    </row>
    <row r="188" spans="1:74" s="140" customFormat="1">
      <c r="A188" s="343"/>
      <c r="B188" s="170"/>
      <c r="C188" s="202"/>
      <c r="D188" s="172"/>
      <c r="E188" s="173" t="s">
        <v>150</v>
      </c>
      <c r="F188" s="173" t="s">
        <v>258</v>
      </c>
      <c r="G188" s="174"/>
      <c r="H188" s="175"/>
      <c r="I188" s="175"/>
      <c r="J188" s="175"/>
      <c r="K188" s="175"/>
      <c r="L188" s="176"/>
      <c r="M188" s="175"/>
      <c r="N188" s="175"/>
      <c r="O188" s="175"/>
      <c r="P188" s="175"/>
      <c r="Q188" s="175"/>
      <c r="R188" s="175"/>
      <c r="S188" s="175"/>
      <c r="T188" s="175"/>
      <c r="U188" s="175"/>
      <c r="V188" s="175"/>
      <c r="W188" s="127"/>
      <c r="X188" s="177"/>
      <c r="Y188" s="127"/>
      <c r="Z188" s="178"/>
      <c r="AA188" s="178"/>
      <c r="AB188" s="178"/>
      <c r="AC188" s="178"/>
      <c r="AD188" s="178"/>
      <c r="AE188" s="178"/>
      <c r="AF188" s="178"/>
      <c r="AG188" s="178"/>
      <c r="AH188" s="178"/>
      <c r="AI188" s="178"/>
      <c r="AJ188" s="179"/>
      <c r="AK188" s="179"/>
      <c r="AL188" s="178"/>
      <c r="AM188" s="178"/>
      <c r="AN188" s="178"/>
      <c r="AO188" s="178"/>
      <c r="AP188" s="178"/>
      <c r="AQ188" s="178"/>
      <c r="AR188" s="178"/>
      <c r="AS188" s="178"/>
      <c r="AT188" s="178"/>
      <c r="AU188" s="178"/>
      <c r="AV188" s="178"/>
      <c r="AW188" s="178"/>
      <c r="AX188" s="178"/>
      <c r="AY188" s="178"/>
      <c r="AZ188" s="178"/>
      <c r="BA188" s="178"/>
      <c r="BB188" s="178"/>
      <c r="BC188" s="178"/>
      <c r="BD188" s="178"/>
      <c r="BE188" s="178"/>
      <c r="BF188" s="178"/>
      <c r="BG188" s="127"/>
      <c r="BH188" s="180"/>
      <c r="BI188" s="127"/>
      <c r="BJ188" s="181"/>
      <c r="BK188" s="181"/>
      <c r="BL188" s="181"/>
      <c r="BM188" s="182"/>
      <c r="BN188" s="182"/>
      <c r="BO188" s="182"/>
      <c r="BP188" s="182"/>
      <c r="BQ188" s="182"/>
      <c r="BR188" s="182"/>
      <c r="BS188" s="182"/>
      <c r="BT188" s="127"/>
      <c r="BU188" s="183"/>
      <c r="BV188" s="127"/>
    </row>
    <row r="189" spans="1:74">
      <c r="A189" s="343"/>
      <c r="B189" s="170"/>
      <c r="C189" s="184"/>
      <c r="D189" s="167"/>
      <c r="E189" s="185"/>
      <c r="F189" s="185"/>
      <c r="G189" s="168"/>
      <c r="H189" s="184"/>
      <c r="I189" s="184"/>
      <c r="J189" s="184"/>
      <c r="K189" s="184"/>
      <c r="L189" s="169"/>
      <c r="M189" s="184"/>
      <c r="N189" s="184"/>
      <c r="O189" s="184"/>
      <c r="P189" s="186"/>
      <c r="Q189" s="186"/>
      <c r="R189" s="186"/>
      <c r="S189" s="186"/>
      <c r="T189" s="186"/>
      <c r="U189" s="186"/>
      <c r="V189" s="186"/>
      <c r="X189" s="187"/>
      <c r="Z189" s="186"/>
      <c r="AA189" s="186"/>
      <c r="AB189" s="186"/>
      <c r="AC189" s="186"/>
      <c r="AD189" s="186"/>
      <c r="AE189" s="186"/>
      <c r="AF189" s="186"/>
      <c r="AG189" s="186"/>
      <c r="AH189" s="186"/>
      <c r="AI189" s="186"/>
      <c r="AL189" s="186"/>
      <c r="AM189" s="186"/>
      <c r="AN189" s="186"/>
      <c r="AO189" s="186"/>
      <c r="AP189" s="186"/>
      <c r="AQ189" s="186"/>
      <c r="AR189" s="186"/>
      <c r="AS189" s="186"/>
      <c r="AT189" s="186"/>
      <c r="AU189" s="186"/>
      <c r="AV189" s="186"/>
      <c r="AW189" s="186"/>
      <c r="AX189" s="186"/>
      <c r="AY189" s="186"/>
      <c r="AZ189" s="186"/>
      <c r="BA189" s="186"/>
      <c r="BB189" s="186"/>
      <c r="BC189" s="186"/>
      <c r="BD189" s="186"/>
      <c r="BE189" s="186"/>
      <c r="BF189" s="186"/>
      <c r="BH189" s="188"/>
      <c r="BM189" s="186"/>
      <c r="BN189" s="186"/>
      <c r="BO189" s="186"/>
      <c r="BP189" s="186"/>
      <c r="BQ189" s="186"/>
      <c r="BR189" s="186"/>
      <c r="BS189" s="186"/>
      <c r="BU189" s="188"/>
    </row>
    <row r="190" spans="1:74" s="140" customFormat="1">
      <c r="A190" s="343"/>
      <c r="B190" s="170"/>
      <c r="C190" s="338" t="s">
        <v>233</v>
      </c>
      <c r="D190" s="172"/>
      <c r="E190" s="173" t="s">
        <v>220</v>
      </c>
      <c r="F190" s="173" t="s">
        <v>249</v>
      </c>
      <c r="G190" s="189"/>
      <c r="H190" s="175"/>
      <c r="I190" s="175"/>
      <c r="J190" s="175"/>
      <c r="K190" s="175"/>
      <c r="L190" s="176"/>
      <c r="M190" s="175"/>
      <c r="N190" s="175"/>
      <c r="O190" s="175"/>
      <c r="P190" s="175"/>
      <c r="Q190" s="175"/>
      <c r="R190" s="175"/>
      <c r="S190" s="175"/>
      <c r="T190" s="175"/>
      <c r="U190" s="175"/>
      <c r="V190" s="175"/>
      <c r="W190" s="127"/>
      <c r="X190" s="177"/>
      <c r="Y190" s="127"/>
      <c r="Z190" s="178"/>
      <c r="AA190" s="178"/>
      <c r="AB190" s="178"/>
      <c r="AC190" s="178"/>
      <c r="AD190" s="178"/>
      <c r="AE190" s="178"/>
      <c r="AF190" s="178"/>
      <c r="AG190" s="178"/>
      <c r="AH190" s="178"/>
      <c r="AI190" s="178"/>
      <c r="AJ190" s="179"/>
      <c r="AK190" s="179"/>
      <c r="AL190" s="178"/>
      <c r="AM190" s="178"/>
      <c r="AN190" s="178"/>
      <c r="AO190" s="178"/>
      <c r="AP190" s="178"/>
      <c r="AQ190" s="178"/>
      <c r="AR190" s="178"/>
      <c r="AS190" s="178"/>
      <c r="AT190" s="178"/>
      <c r="AU190" s="178"/>
      <c r="AV190" s="178"/>
      <c r="AW190" s="178"/>
      <c r="AX190" s="178"/>
      <c r="AY190" s="178"/>
      <c r="AZ190" s="178"/>
      <c r="BA190" s="178"/>
      <c r="BB190" s="178"/>
      <c r="BC190" s="178"/>
      <c r="BD190" s="178"/>
      <c r="BE190" s="178"/>
      <c r="BF190" s="178"/>
      <c r="BG190" s="127"/>
      <c r="BH190" s="180"/>
      <c r="BI190" s="127"/>
      <c r="BJ190" s="181"/>
      <c r="BK190" s="181"/>
      <c r="BL190" s="181"/>
      <c r="BM190" s="182"/>
      <c r="BN190" s="182"/>
      <c r="BO190" s="182"/>
      <c r="BP190" s="182"/>
      <c r="BQ190" s="182"/>
      <c r="BR190" s="182"/>
      <c r="BS190" s="182"/>
      <c r="BT190" s="127"/>
      <c r="BU190" s="183"/>
      <c r="BV190" s="127"/>
    </row>
    <row r="191" spans="1:74" s="140" customFormat="1">
      <c r="A191" s="343"/>
      <c r="B191" s="170"/>
      <c r="C191" s="339"/>
      <c r="D191" s="172"/>
      <c r="E191" s="173" t="s">
        <v>111</v>
      </c>
      <c r="F191" s="173" t="s">
        <v>179</v>
      </c>
      <c r="G191" s="189"/>
      <c r="H191" s="175"/>
      <c r="I191" s="175"/>
      <c r="J191" s="175"/>
      <c r="K191" s="175"/>
      <c r="L191" s="176"/>
      <c r="M191" s="175"/>
      <c r="N191" s="175"/>
      <c r="O191" s="175"/>
      <c r="P191" s="175"/>
      <c r="Q191" s="175"/>
      <c r="R191" s="175"/>
      <c r="S191" s="175"/>
      <c r="T191" s="175"/>
      <c r="U191" s="175"/>
      <c r="V191" s="175"/>
      <c r="W191" s="127"/>
      <c r="X191" s="177"/>
      <c r="Y191" s="127"/>
      <c r="Z191" s="178"/>
      <c r="AA191" s="178"/>
      <c r="AB191" s="178"/>
      <c r="AC191" s="178"/>
      <c r="AD191" s="178"/>
      <c r="AE191" s="178"/>
      <c r="AF191" s="178"/>
      <c r="AG191" s="178"/>
      <c r="AH191" s="178"/>
      <c r="AI191" s="178"/>
      <c r="AJ191" s="179"/>
      <c r="AK191" s="179"/>
      <c r="AL191" s="178"/>
      <c r="AM191" s="178"/>
      <c r="AN191" s="178"/>
      <c r="AO191" s="178"/>
      <c r="AP191" s="178"/>
      <c r="AQ191" s="178"/>
      <c r="AR191" s="178"/>
      <c r="AS191" s="178"/>
      <c r="AT191" s="178"/>
      <c r="AU191" s="178"/>
      <c r="AV191" s="178"/>
      <c r="AW191" s="178"/>
      <c r="AX191" s="178"/>
      <c r="AY191" s="178"/>
      <c r="AZ191" s="178"/>
      <c r="BA191" s="178"/>
      <c r="BB191" s="178"/>
      <c r="BC191" s="178"/>
      <c r="BD191" s="178"/>
      <c r="BE191" s="178"/>
      <c r="BF191" s="178"/>
      <c r="BG191" s="127"/>
      <c r="BH191" s="180"/>
      <c r="BI191" s="127"/>
      <c r="BJ191" s="181"/>
      <c r="BK191" s="181"/>
      <c r="BL191" s="181"/>
      <c r="BM191" s="182"/>
      <c r="BN191" s="182"/>
      <c r="BO191" s="182"/>
      <c r="BP191" s="182"/>
      <c r="BQ191" s="182"/>
      <c r="BR191" s="182"/>
      <c r="BS191" s="182"/>
      <c r="BT191" s="127"/>
      <c r="BU191" s="183"/>
      <c r="BV191" s="127"/>
    </row>
    <row r="192" spans="1:74" s="140" customFormat="1">
      <c r="A192" s="343"/>
      <c r="B192" s="170"/>
      <c r="C192" s="339"/>
      <c r="D192" s="172"/>
      <c r="E192" s="173" t="s">
        <v>110</v>
      </c>
      <c r="F192" s="173" t="s">
        <v>179</v>
      </c>
      <c r="G192" s="189"/>
      <c r="H192" s="175"/>
      <c r="I192" s="175"/>
      <c r="J192" s="175"/>
      <c r="K192" s="175"/>
      <c r="L192" s="176"/>
      <c r="M192" s="175"/>
      <c r="N192" s="175"/>
      <c r="O192" s="175"/>
      <c r="P192" s="175"/>
      <c r="Q192" s="175"/>
      <c r="R192" s="175"/>
      <c r="S192" s="175"/>
      <c r="T192" s="175"/>
      <c r="U192" s="175"/>
      <c r="V192" s="175"/>
      <c r="W192" s="127"/>
      <c r="X192" s="177"/>
      <c r="Y192" s="127"/>
      <c r="Z192" s="178"/>
      <c r="AA192" s="178"/>
      <c r="AB192" s="178"/>
      <c r="AC192" s="178"/>
      <c r="AD192" s="178"/>
      <c r="AE192" s="178"/>
      <c r="AF192" s="178"/>
      <c r="AG192" s="178"/>
      <c r="AH192" s="178"/>
      <c r="AI192" s="178"/>
      <c r="AJ192" s="179"/>
      <c r="AK192" s="179"/>
      <c r="AL192" s="178"/>
      <c r="AM192" s="178"/>
      <c r="AN192" s="178"/>
      <c r="AO192" s="178"/>
      <c r="AP192" s="178"/>
      <c r="AQ192" s="178"/>
      <c r="AR192" s="178"/>
      <c r="AS192" s="178"/>
      <c r="AT192" s="178"/>
      <c r="AU192" s="178"/>
      <c r="AV192" s="178"/>
      <c r="AW192" s="178"/>
      <c r="AX192" s="178"/>
      <c r="AY192" s="178"/>
      <c r="AZ192" s="178"/>
      <c r="BA192" s="178"/>
      <c r="BB192" s="178"/>
      <c r="BC192" s="178"/>
      <c r="BD192" s="178"/>
      <c r="BE192" s="178"/>
      <c r="BF192" s="178"/>
      <c r="BG192" s="127"/>
      <c r="BH192" s="180"/>
      <c r="BI192" s="127"/>
      <c r="BJ192" s="181"/>
      <c r="BK192" s="181"/>
      <c r="BL192" s="181"/>
      <c r="BM192" s="182"/>
      <c r="BN192" s="182"/>
      <c r="BO192" s="182"/>
      <c r="BP192" s="182"/>
      <c r="BQ192" s="182"/>
      <c r="BR192" s="182"/>
      <c r="BS192" s="182"/>
      <c r="BT192" s="127"/>
      <c r="BU192" s="183"/>
      <c r="BV192" s="127"/>
    </row>
    <row r="193" spans="1:74" s="140" customFormat="1">
      <c r="A193" s="343"/>
      <c r="B193" s="170"/>
      <c r="C193" s="202"/>
      <c r="D193" s="172"/>
      <c r="E193" s="173" t="s">
        <v>150</v>
      </c>
      <c r="F193" s="173" t="s">
        <v>179</v>
      </c>
      <c r="G193" s="174"/>
      <c r="H193" s="175"/>
      <c r="I193" s="175"/>
      <c r="J193" s="175"/>
      <c r="K193" s="175"/>
      <c r="L193" s="176"/>
      <c r="M193" s="175"/>
      <c r="N193" s="175"/>
      <c r="O193" s="175"/>
      <c r="P193" s="175"/>
      <c r="Q193" s="175"/>
      <c r="R193" s="175"/>
      <c r="S193" s="175"/>
      <c r="T193" s="175"/>
      <c r="U193" s="175"/>
      <c r="V193" s="175"/>
      <c r="W193" s="127"/>
      <c r="X193" s="177"/>
      <c r="Y193" s="127"/>
      <c r="Z193" s="178"/>
      <c r="AA193" s="178"/>
      <c r="AB193" s="178"/>
      <c r="AC193" s="178"/>
      <c r="AD193" s="178"/>
      <c r="AE193" s="178"/>
      <c r="AF193" s="178"/>
      <c r="AG193" s="178"/>
      <c r="AH193" s="178"/>
      <c r="AI193" s="178"/>
      <c r="AJ193" s="179"/>
      <c r="AK193" s="179"/>
      <c r="AL193" s="178"/>
      <c r="AM193" s="178"/>
      <c r="AN193" s="178"/>
      <c r="AO193" s="178"/>
      <c r="AP193" s="178"/>
      <c r="AQ193" s="178"/>
      <c r="AR193" s="178"/>
      <c r="AS193" s="178"/>
      <c r="AT193" s="178"/>
      <c r="AU193" s="178"/>
      <c r="AV193" s="178"/>
      <c r="AW193" s="178"/>
      <c r="AX193" s="178"/>
      <c r="AY193" s="178"/>
      <c r="AZ193" s="178"/>
      <c r="BA193" s="178"/>
      <c r="BB193" s="178"/>
      <c r="BC193" s="178"/>
      <c r="BD193" s="178"/>
      <c r="BE193" s="178"/>
      <c r="BF193" s="178"/>
      <c r="BG193" s="127"/>
      <c r="BH193" s="180"/>
      <c r="BI193" s="127"/>
      <c r="BJ193" s="181"/>
      <c r="BK193" s="181"/>
      <c r="BL193" s="181"/>
      <c r="BM193" s="182"/>
      <c r="BN193" s="182"/>
      <c r="BO193" s="182"/>
      <c r="BP193" s="182"/>
      <c r="BQ193" s="182"/>
      <c r="BR193" s="182"/>
      <c r="BS193" s="182"/>
      <c r="BT193" s="127"/>
      <c r="BU193" s="183"/>
      <c r="BV193" s="127"/>
    </row>
    <row r="194" spans="1:74">
      <c r="A194" s="343"/>
      <c r="B194" s="170"/>
      <c r="C194" s="184"/>
      <c r="D194" s="167"/>
      <c r="E194" s="185"/>
      <c r="F194" s="185"/>
      <c r="G194" s="168"/>
      <c r="H194" s="184"/>
      <c r="I194" s="184"/>
      <c r="J194" s="184"/>
      <c r="K194" s="184"/>
      <c r="L194" s="169"/>
      <c r="M194" s="184"/>
      <c r="N194" s="184"/>
      <c r="O194" s="184"/>
      <c r="P194" s="186"/>
      <c r="Q194" s="186"/>
      <c r="R194" s="186"/>
      <c r="S194" s="186"/>
      <c r="T194" s="186"/>
      <c r="U194" s="186"/>
      <c r="V194" s="186"/>
      <c r="X194" s="187"/>
      <c r="Z194" s="186"/>
      <c r="AA194" s="186"/>
      <c r="AB194" s="186"/>
      <c r="AC194" s="186"/>
      <c r="AD194" s="186"/>
      <c r="AE194" s="186"/>
      <c r="AF194" s="186"/>
      <c r="AG194" s="186"/>
      <c r="AH194" s="186"/>
      <c r="AI194" s="186"/>
      <c r="AL194" s="186"/>
      <c r="AM194" s="186"/>
      <c r="AN194" s="186"/>
      <c r="AO194" s="186"/>
      <c r="AP194" s="186"/>
      <c r="AQ194" s="186"/>
      <c r="AR194" s="186"/>
      <c r="AS194" s="186"/>
      <c r="AT194" s="186"/>
      <c r="AU194" s="186"/>
      <c r="AV194" s="186"/>
      <c r="AW194" s="186"/>
      <c r="AX194" s="186"/>
      <c r="AY194" s="186"/>
      <c r="AZ194" s="186"/>
      <c r="BA194" s="186"/>
      <c r="BB194" s="186"/>
      <c r="BC194" s="186"/>
      <c r="BD194" s="186"/>
      <c r="BE194" s="186"/>
      <c r="BF194" s="186"/>
      <c r="BH194" s="188"/>
      <c r="BM194" s="186"/>
      <c r="BN194" s="186"/>
      <c r="BO194" s="186"/>
      <c r="BP194" s="186"/>
      <c r="BQ194" s="186"/>
      <c r="BR194" s="186"/>
      <c r="BS194" s="186"/>
      <c r="BU194" s="188"/>
    </row>
    <row r="195" spans="1:74" s="140" customFormat="1">
      <c r="A195" s="343"/>
      <c r="B195" s="170"/>
      <c r="C195" s="338" t="s">
        <v>235</v>
      </c>
      <c r="D195" s="172"/>
      <c r="E195" s="173" t="s">
        <v>220</v>
      </c>
      <c r="F195" s="173" t="s">
        <v>236</v>
      </c>
      <c r="G195" s="189"/>
      <c r="H195" s="175"/>
      <c r="I195" s="175"/>
      <c r="J195" s="175"/>
      <c r="K195" s="175"/>
      <c r="L195" s="176"/>
      <c r="M195" s="175"/>
      <c r="N195" s="175"/>
      <c r="O195" s="175"/>
      <c r="P195" s="175"/>
      <c r="Q195" s="175"/>
      <c r="R195" s="175"/>
      <c r="S195" s="175"/>
      <c r="T195" s="175"/>
      <c r="U195" s="175"/>
      <c r="V195" s="175"/>
      <c r="W195" s="127"/>
      <c r="X195" s="177"/>
      <c r="Y195" s="127"/>
      <c r="Z195" s="178"/>
      <c r="AA195" s="178"/>
      <c r="AB195" s="178"/>
      <c r="AC195" s="178"/>
      <c r="AD195" s="178"/>
      <c r="AE195" s="178"/>
      <c r="AF195" s="178"/>
      <c r="AG195" s="178"/>
      <c r="AH195" s="178"/>
      <c r="AI195" s="178"/>
      <c r="AJ195" s="179"/>
      <c r="AK195" s="179"/>
      <c r="AL195" s="178"/>
      <c r="AM195" s="178"/>
      <c r="AN195" s="178"/>
      <c r="AO195" s="178"/>
      <c r="AP195" s="178"/>
      <c r="AQ195" s="178"/>
      <c r="AR195" s="178"/>
      <c r="AS195" s="178"/>
      <c r="AT195" s="178"/>
      <c r="AU195" s="178"/>
      <c r="AV195" s="178"/>
      <c r="AW195" s="178"/>
      <c r="AX195" s="178"/>
      <c r="AY195" s="178"/>
      <c r="AZ195" s="178"/>
      <c r="BA195" s="178"/>
      <c r="BB195" s="178"/>
      <c r="BC195" s="178"/>
      <c r="BD195" s="178"/>
      <c r="BE195" s="178"/>
      <c r="BF195" s="178"/>
      <c r="BG195" s="127"/>
      <c r="BH195" s="180"/>
      <c r="BI195" s="127"/>
      <c r="BJ195" s="181"/>
      <c r="BK195" s="181"/>
      <c r="BL195" s="181"/>
      <c r="BM195" s="182"/>
      <c r="BN195" s="182"/>
      <c r="BO195" s="182"/>
      <c r="BP195" s="182"/>
      <c r="BQ195" s="182"/>
      <c r="BR195" s="182"/>
      <c r="BS195" s="182"/>
      <c r="BT195" s="127"/>
      <c r="BU195" s="183"/>
      <c r="BV195" s="127"/>
    </row>
    <row r="196" spans="1:74" s="140" customFormat="1">
      <c r="A196" s="343"/>
      <c r="B196" s="170"/>
      <c r="C196" s="339"/>
      <c r="D196" s="172"/>
      <c r="E196" s="173" t="s">
        <v>111</v>
      </c>
      <c r="F196" s="173" t="s">
        <v>236</v>
      </c>
      <c r="G196" s="189"/>
      <c r="H196" s="175"/>
      <c r="I196" s="175"/>
      <c r="J196" s="175"/>
      <c r="K196" s="175"/>
      <c r="L196" s="176"/>
      <c r="M196" s="175"/>
      <c r="N196" s="175"/>
      <c r="O196" s="175"/>
      <c r="P196" s="175"/>
      <c r="Q196" s="175"/>
      <c r="R196" s="175"/>
      <c r="S196" s="175"/>
      <c r="T196" s="175"/>
      <c r="U196" s="175"/>
      <c r="V196" s="175"/>
      <c r="W196" s="127"/>
      <c r="X196" s="177"/>
      <c r="Y196" s="127"/>
      <c r="Z196" s="178"/>
      <c r="AA196" s="178"/>
      <c r="AB196" s="178"/>
      <c r="AC196" s="178"/>
      <c r="AD196" s="178"/>
      <c r="AE196" s="178"/>
      <c r="AF196" s="178"/>
      <c r="AG196" s="178"/>
      <c r="AH196" s="178"/>
      <c r="AI196" s="178"/>
      <c r="AJ196" s="179"/>
      <c r="AK196" s="179"/>
      <c r="AL196" s="178"/>
      <c r="AM196" s="178"/>
      <c r="AN196" s="178"/>
      <c r="AO196" s="178"/>
      <c r="AP196" s="178"/>
      <c r="AQ196" s="178"/>
      <c r="AR196" s="178"/>
      <c r="AS196" s="178"/>
      <c r="AT196" s="178"/>
      <c r="AU196" s="178"/>
      <c r="AV196" s="178"/>
      <c r="AW196" s="178"/>
      <c r="AX196" s="178"/>
      <c r="AY196" s="178"/>
      <c r="AZ196" s="178"/>
      <c r="BA196" s="178"/>
      <c r="BB196" s="178"/>
      <c r="BC196" s="178"/>
      <c r="BD196" s="178"/>
      <c r="BE196" s="178"/>
      <c r="BF196" s="178"/>
      <c r="BG196" s="127"/>
      <c r="BH196" s="180"/>
      <c r="BI196" s="127"/>
      <c r="BJ196" s="181"/>
      <c r="BK196" s="181"/>
      <c r="BL196" s="181"/>
      <c r="BM196" s="182"/>
      <c r="BN196" s="182"/>
      <c r="BO196" s="182"/>
      <c r="BP196" s="182"/>
      <c r="BQ196" s="182"/>
      <c r="BR196" s="182"/>
      <c r="BS196" s="182"/>
      <c r="BT196" s="127"/>
      <c r="BU196" s="183"/>
      <c r="BV196" s="127"/>
    </row>
    <row r="197" spans="1:74" s="140" customFormat="1">
      <c r="A197" s="343"/>
      <c r="B197" s="170"/>
      <c r="C197" s="339"/>
      <c r="D197" s="172"/>
      <c r="E197" s="173" t="s">
        <v>110</v>
      </c>
      <c r="F197" s="173" t="s">
        <v>236</v>
      </c>
      <c r="G197" s="189"/>
      <c r="H197" s="175"/>
      <c r="I197" s="175"/>
      <c r="J197" s="175"/>
      <c r="K197" s="175"/>
      <c r="L197" s="176"/>
      <c r="M197" s="175"/>
      <c r="N197" s="175"/>
      <c r="O197" s="175"/>
      <c r="P197" s="175"/>
      <c r="Q197" s="175"/>
      <c r="R197" s="175"/>
      <c r="S197" s="175"/>
      <c r="T197" s="175"/>
      <c r="U197" s="175"/>
      <c r="V197" s="175"/>
      <c r="W197" s="127"/>
      <c r="X197" s="177"/>
      <c r="Y197" s="127"/>
      <c r="Z197" s="178"/>
      <c r="AA197" s="178"/>
      <c r="AB197" s="178"/>
      <c r="AC197" s="178"/>
      <c r="AD197" s="178"/>
      <c r="AE197" s="178"/>
      <c r="AF197" s="178"/>
      <c r="AG197" s="178"/>
      <c r="AH197" s="178"/>
      <c r="AI197" s="178"/>
      <c r="AJ197" s="179"/>
      <c r="AK197" s="179"/>
      <c r="AL197" s="178"/>
      <c r="AM197" s="178"/>
      <c r="AN197" s="178"/>
      <c r="AO197" s="178"/>
      <c r="AP197" s="178"/>
      <c r="AQ197" s="178"/>
      <c r="AR197" s="178"/>
      <c r="AS197" s="178"/>
      <c r="AT197" s="178"/>
      <c r="AU197" s="178"/>
      <c r="AV197" s="178"/>
      <c r="AW197" s="178"/>
      <c r="AX197" s="178"/>
      <c r="AY197" s="178"/>
      <c r="AZ197" s="178"/>
      <c r="BA197" s="178"/>
      <c r="BB197" s="178"/>
      <c r="BC197" s="178"/>
      <c r="BD197" s="178"/>
      <c r="BE197" s="178"/>
      <c r="BF197" s="178"/>
      <c r="BG197" s="127"/>
      <c r="BH197" s="180"/>
      <c r="BI197" s="127"/>
      <c r="BJ197" s="181"/>
      <c r="BK197" s="181"/>
      <c r="BL197" s="181"/>
      <c r="BM197" s="182"/>
      <c r="BN197" s="182"/>
      <c r="BO197" s="182"/>
      <c r="BP197" s="182"/>
      <c r="BQ197" s="182"/>
      <c r="BR197" s="182"/>
      <c r="BS197" s="182"/>
      <c r="BT197" s="127"/>
      <c r="BU197" s="183"/>
      <c r="BV197" s="127"/>
    </row>
    <row r="198" spans="1:74" s="140" customFormat="1">
      <c r="A198" s="343"/>
      <c r="B198" s="170"/>
      <c r="C198" s="202"/>
      <c r="D198" s="172"/>
      <c r="E198" s="173" t="s">
        <v>150</v>
      </c>
      <c r="F198" s="173" t="s">
        <v>236</v>
      </c>
      <c r="G198" s="174"/>
      <c r="H198" s="175"/>
      <c r="I198" s="175"/>
      <c r="J198" s="175"/>
      <c r="K198" s="175"/>
      <c r="L198" s="176"/>
      <c r="M198" s="175"/>
      <c r="N198" s="175"/>
      <c r="O198" s="175"/>
      <c r="P198" s="175"/>
      <c r="Q198" s="175"/>
      <c r="R198" s="175"/>
      <c r="S198" s="175"/>
      <c r="T198" s="175"/>
      <c r="U198" s="175"/>
      <c r="V198" s="175"/>
      <c r="W198" s="127"/>
      <c r="X198" s="177"/>
      <c r="Y198" s="127"/>
      <c r="Z198" s="178"/>
      <c r="AA198" s="178"/>
      <c r="AB198" s="178"/>
      <c r="AC198" s="178"/>
      <c r="AD198" s="178"/>
      <c r="AE198" s="178"/>
      <c r="AF198" s="178"/>
      <c r="AG198" s="178"/>
      <c r="AH198" s="178"/>
      <c r="AI198" s="178"/>
      <c r="AJ198" s="179"/>
      <c r="AK198" s="179"/>
      <c r="AL198" s="178"/>
      <c r="AM198" s="178"/>
      <c r="AN198" s="178"/>
      <c r="AO198" s="178"/>
      <c r="AP198" s="178"/>
      <c r="AQ198" s="178"/>
      <c r="AR198" s="178"/>
      <c r="AS198" s="178"/>
      <c r="AT198" s="178"/>
      <c r="AU198" s="178"/>
      <c r="AV198" s="178"/>
      <c r="AW198" s="178"/>
      <c r="AX198" s="178"/>
      <c r="AY198" s="178"/>
      <c r="AZ198" s="178"/>
      <c r="BA198" s="178"/>
      <c r="BB198" s="178"/>
      <c r="BC198" s="178"/>
      <c r="BD198" s="178"/>
      <c r="BE198" s="178"/>
      <c r="BF198" s="178"/>
      <c r="BG198" s="127"/>
      <c r="BH198" s="180"/>
      <c r="BI198" s="127"/>
      <c r="BJ198" s="181"/>
      <c r="BK198" s="181"/>
      <c r="BL198" s="181"/>
      <c r="BM198" s="182"/>
      <c r="BN198" s="182"/>
      <c r="BO198" s="182"/>
      <c r="BP198" s="182"/>
      <c r="BQ198" s="182"/>
      <c r="BR198" s="182"/>
      <c r="BS198" s="182"/>
      <c r="BT198" s="127"/>
      <c r="BU198" s="183"/>
      <c r="BV198" s="127"/>
    </row>
    <row r="199" spans="1:74">
      <c r="A199" s="343"/>
      <c r="B199" s="170"/>
      <c r="C199" s="184"/>
      <c r="D199" s="167"/>
      <c r="E199" s="185"/>
      <c r="F199" s="185"/>
      <c r="G199" s="168"/>
      <c r="H199" s="184"/>
      <c r="I199" s="184"/>
      <c r="J199" s="184"/>
      <c r="K199" s="184"/>
      <c r="L199" s="169"/>
      <c r="M199" s="184"/>
      <c r="N199" s="184"/>
      <c r="O199" s="184"/>
      <c r="P199" s="186"/>
      <c r="Q199" s="186"/>
      <c r="R199" s="186"/>
      <c r="S199" s="186"/>
      <c r="T199" s="186"/>
      <c r="U199" s="186"/>
      <c r="V199" s="186"/>
      <c r="X199" s="187"/>
      <c r="Z199" s="186"/>
      <c r="AA199" s="186"/>
      <c r="AB199" s="186"/>
      <c r="AC199" s="186"/>
      <c r="AD199" s="186"/>
      <c r="AE199" s="186"/>
      <c r="AF199" s="186"/>
      <c r="AG199" s="186"/>
      <c r="AH199" s="186"/>
      <c r="AI199" s="186"/>
      <c r="AL199" s="186"/>
      <c r="AM199" s="186"/>
      <c r="AN199" s="186"/>
      <c r="AO199" s="186"/>
      <c r="AP199" s="186"/>
      <c r="AQ199" s="186"/>
      <c r="AR199" s="186"/>
      <c r="AS199" s="186"/>
      <c r="AT199" s="186"/>
      <c r="AU199" s="186"/>
      <c r="AV199" s="186"/>
      <c r="AW199" s="186"/>
      <c r="AX199" s="186"/>
      <c r="AY199" s="186"/>
      <c r="AZ199" s="186"/>
      <c r="BA199" s="186"/>
      <c r="BB199" s="186"/>
      <c r="BC199" s="186"/>
      <c r="BD199" s="186"/>
      <c r="BE199" s="186"/>
      <c r="BF199" s="186"/>
      <c r="BH199" s="188"/>
      <c r="BM199" s="186"/>
      <c r="BN199" s="186"/>
      <c r="BO199" s="186"/>
      <c r="BP199" s="186"/>
      <c r="BQ199" s="186"/>
      <c r="BR199" s="186"/>
      <c r="BS199" s="186"/>
      <c r="BU199" s="188"/>
    </row>
    <row r="200" spans="1:74" s="140" customFormat="1">
      <c r="A200" s="343"/>
      <c r="B200" s="170"/>
      <c r="C200" s="338" t="s">
        <v>237</v>
      </c>
      <c r="D200" s="172"/>
      <c r="E200" s="173" t="s">
        <v>220</v>
      </c>
      <c r="F200" s="173" t="s">
        <v>238</v>
      </c>
      <c r="G200" s="189"/>
      <c r="H200" s="175"/>
      <c r="I200" s="175"/>
      <c r="J200" s="175"/>
      <c r="K200" s="175"/>
      <c r="L200" s="176"/>
      <c r="M200" s="175"/>
      <c r="N200" s="175"/>
      <c r="O200" s="175"/>
      <c r="P200" s="175"/>
      <c r="Q200" s="175"/>
      <c r="R200" s="175"/>
      <c r="S200" s="175"/>
      <c r="T200" s="175"/>
      <c r="U200" s="175"/>
      <c r="V200" s="175"/>
      <c r="W200" s="127"/>
      <c r="X200" s="177"/>
      <c r="Y200" s="127"/>
      <c r="Z200" s="178"/>
      <c r="AA200" s="178"/>
      <c r="AB200" s="178"/>
      <c r="AC200" s="178"/>
      <c r="AD200" s="178"/>
      <c r="AE200" s="178"/>
      <c r="AF200" s="178"/>
      <c r="AG200" s="178"/>
      <c r="AH200" s="178"/>
      <c r="AI200" s="178"/>
      <c r="AJ200" s="179"/>
      <c r="AK200" s="179"/>
      <c r="AL200" s="178"/>
      <c r="AM200" s="178"/>
      <c r="AN200" s="178"/>
      <c r="AO200" s="178"/>
      <c r="AP200" s="178"/>
      <c r="AQ200" s="178"/>
      <c r="AR200" s="178"/>
      <c r="AS200" s="178"/>
      <c r="AT200" s="178"/>
      <c r="AU200" s="178"/>
      <c r="AV200" s="178"/>
      <c r="AW200" s="178"/>
      <c r="AX200" s="178"/>
      <c r="AY200" s="178"/>
      <c r="AZ200" s="178"/>
      <c r="BA200" s="178"/>
      <c r="BB200" s="178"/>
      <c r="BC200" s="178"/>
      <c r="BD200" s="178"/>
      <c r="BE200" s="178"/>
      <c r="BF200" s="178"/>
      <c r="BG200" s="127"/>
      <c r="BH200" s="180"/>
      <c r="BI200" s="127"/>
      <c r="BJ200" s="181"/>
      <c r="BK200" s="181"/>
      <c r="BL200" s="181"/>
      <c r="BM200" s="182"/>
      <c r="BN200" s="182"/>
      <c r="BO200" s="182"/>
      <c r="BP200" s="182"/>
      <c r="BQ200" s="182"/>
      <c r="BR200" s="182"/>
      <c r="BS200" s="182"/>
      <c r="BT200" s="127"/>
      <c r="BU200" s="183"/>
      <c r="BV200" s="127"/>
    </row>
    <row r="201" spans="1:74" s="140" customFormat="1">
      <c r="A201" s="343"/>
      <c r="B201" s="170"/>
      <c r="C201" s="339"/>
      <c r="D201" s="172"/>
      <c r="E201" s="173" t="s">
        <v>111</v>
      </c>
      <c r="F201" s="173" t="s">
        <v>238</v>
      </c>
      <c r="G201" s="189"/>
      <c r="H201" s="175"/>
      <c r="I201" s="175"/>
      <c r="J201" s="175"/>
      <c r="K201" s="175"/>
      <c r="L201" s="176"/>
      <c r="M201" s="175"/>
      <c r="N201" s="175"/>
      <c r="O201" s="175"/>
      <c r="P201" s="175"/>
      <c r="Q201" s="175"/>
      <c r="R201" s="175"/>
      <c r="S201" s="175"/>
      <c r="T201" s="175"/>
      <c r="U201" s="175"/>
      <c r="V201" s="175"/>
      <c r="W201" s="127"/>
      <c r="X201" s="177"/>
      <c r="Y201" s="127"/>
      <c r="Z201" s="178"/>
      <c r="AA201" s="178"/>
      <c r="AB201" s="178"/>
      <c r="AC201" s="178"/>
      <c r="AD201" s="178"/>
      <c r="AE201" s="178"/>
      <c r="AF201" s="178"/>
      <c r="AG201" s="178"/>
      <c r="AH201" s="178"/>
      <c r="AI201" s="178"/>
      <c r="AJ201" s="179"/>
      <c r="AK201" s="179"/>
      <c r="AL201" s="178"/>
      <c r="AM201" s="178"/>
      <c r="AN201" s="178"/>
      <c r="AO201" s="178"/>
      <c r="AP201" s="178"/>
      <c r="AQ201" s="178"/>
      <c r="AR201" s="178"/>
      <c r="AS201" s="178"/>
      <c r="AT201" s="178"/>
      <c r="AU201" s="178"/>
      <c r="AV201" s="178"/>
      <c r="AW201" s="178"/>
      <c r="AX201" s="178"/>
      <c r="AY201" s="178"/>
      <c r="AZ201" s="178"/>
      <c r="BA201" s="178"/>
      <c r="BB201" s="178"/>
      <c r="BC201" s="178"/>
      <c r="BD201" s="178"/>
      <c r="BE201" s="178"/>
      <c r="BF201" s="178"/>
      <c r="BG201" s="127"/>
      <c r="BH201" s="180"/>
      <c r="BI201" s="127"/>
      <c r="BJ201" s="181"/>
      <c r="BK201" s="181"/>
      <c r="BL201" s="181"/>
      <c r="BM201" s="182"/>
      <c r="BN201" s="182"/>
      <c r="BO201" s="182"/>
      <c r="BP201" s="182"/>
      <c r="BQ201" s="182"/>
      <c r="BR201" s="182"/>
      <c r="BS201" s="182"/>
      <c r="BT201" s="127"/>
      <c r="BU201" s="183"/>
      <c r="BV201" s="127"/>
    </row>
    <row r="202" spans="1:74" s="140" customFormat="1">
      <c r="A202" s="343"/>
      <c r="B202" s="170"/>
      <c r="C202" s="339"/>
      <c r="D202" s="172"/>
      <c r="E202" s="173" t="s">
        <v>110</v>
      </c>
      <c r="F202" s="173" t="s">
        <v>238</v>
      </c>
      <c r="G202" s="189"/>
      <c r="H202" s="175"/>
      <c r="I202" s="175"/>
      <c r="J202" s="175"/>
      <c r="K202" s="175"/>
      <c r="L202" s="176"/>
      <c r="M202" s="175"/>
      <c r="N202" s="175"/>
      <c r="O202" s="175"/>
      <c r="P202" s="175"/>
      <c r="Q202" s="175"/>
      <c r="R202" s="175"/>
      <c r="S202" s="175"/>
      <c r="T202" s="175"/>
      <c r="U202" s="175"/>
      <c r="V202" s="175"/>
      <c r="W202" s="127"/>
      <c r="X202" s="177"/>
      <c r="Y202" s="127"/>
      <c r="Z202" s="178"/>
      <c r="AA202" s="178"/>
      <c r="AB202" s="178"/>
      <c r="AC202" s="178"/>
      <c r="AD202" s="178"/>
      <c r="AE202" s="178"/>
      <c r="AF202" s="178"/>
      <c r="AG202" s="178"/>
      <c r="AH202" s="178"/>
      <c r="AI202" s="178"/>
      <c r="AJ202" s="179"/>
      <c r="AK202" s="179"/>
      <c r="AL202" s="178"/>
      <c r="AM202" s="178"/>
      <c r="AN202" s="178"/>
      <c r="AO202" s="178"/>
      <c r="AP202" s="178"/>
      <c r="AQ202" s="178"/>
      <c r="AR202" s="178"/>
      <c r="AS202" s="178"/>
      <c r="AT202" s="178"/>
      <c r="AU202" s="178"/>
      <c r="AV202" s="178"/>
      <c r="AW202" s="178"/>
      <c r="AX202" s="178"/>
      <c r="AY202" s="178"/>
      <c r="AZ202" s="178"/>
      <c r="BA202" s="178"/>
      <c r="BB202" s="178"/>
      <c r="BC202" s="178"/>
      <c r="BD202" s="178"/>
      <c r="BE202" s="178"/>
      <c r="BF202" s="178"/>
      <c r="BG202" s="127"/>
      <c r="BH202" s="180"/>
      <c r="BI202" s="127"/>
      <c r="BJ202" s="181"/>
      <c r="BK202" s="181"/>
      <c r="BL202" s="181"/>
      <c r="BM202" s="182"/>
      <c r="BN202" s="182"/>
      <c r="BO202" s="182"/>
      <c r="BP202" s="182"/>
      <c r="BQ202" s="182"/>
      <c r="BR202" s="182"/>
      <c r="BS202" s="182"/>
      <c r="BT202" s="127"/>
      <c r="BU202" s="183"/>
      <c r="BV202" s="127"/>
    </row>
    <row r="203" spans="1:74" s="140" customFormat="1">
      <c r="A203" s="343"/>
      <c r="B203" s="170"/>
      <c r="C203" s="202"/>
      <c r="D203" s="172"/>
      <c r="E203" s="173" t="s">
        <v>150</v>
      </c>
      <c r="F203" s="173" t="s">
        <v>238</v>
      </c>
      <c r="G203" s="174"/>
      <c r="H203" s="175"/>
      <c r="I203" s="175"/>
      <c r="J203" s="175"/>
      <c r="K203" s="175"/>
      <c r="L203" s="176"/>
      <c r="M203" s="175"/>
      <c r="N203" s="175"/>
      <c r="O203" s="175"/>
      <c r="P203" s="175"/>
      <c r="Q203" s="175"/>
      <c r="R203" s="175"/>
      <c r="S203" s="175"/>
      <c r="T203" s="175"/>
      <c r="U203" s="175"/>
      <c r="V203" s="175"/>
      <c r="W203" s="127"/>
      <c r="X203" s="177"/>
      <c r="Y203" s="127"/>
      <c r="Z203" s="178"/>
      <c r="AA203" s="178"/>
      <c r="AB203" s="178"/>
      <c r="AC203" s="178"/>
      <c r="AD203" s="178"/>
      <c r="AE203" s="178"/>
      <c r="AF203" s="178"/>
      <c r="AG203" s="178"/>
      <c r="AH203" s="178"/>
      <c r="AI203" s="178"/>
      <c r="AJ203" s="179"/>
      <c r="AK203" s="179"/>
      <c r="AL203" s="178"/>
      <c r="AM203" s="178"/>
      <c r="AN203" s="178"/>
      <c r="AO203" s="178"/>
      <c r="AP203" s="178"/>
      <c r="AQ203" s="178"/>
      <c r="AR203" s="178"/>
      <c r="AS203" s="178"/>
      <c r="AT203" s="178"/>
      <c r="AU203" s="178"/>
      <c r="AV203" s="178"/>
      <c r="AW203" s="178"/>
      <c r="AX203" s="178"/>
      <c r="AY203" s="178"/>
      <c r="AZ203" s="178"/>
      <c r="BA203" s="178"/>
      <c r="BB203" s="178"/>
      <c r="BC203" s="178"/>
      <c r="BD203" s="178"/>
      <c r="BE203" s="178"/>
      <c r="BF203" s="178"/>
      <c r="BG203" s="127"/>
      <c r="BH203" s="180"/>
      <c r="BI203" s="127"/>
      <c r="BJ203" s="181"/>
      <c r="BK203" s="181"/>
      <c r="BL203" s="181"/>
      <c r="BM203" s="182"/>
      <c r="BN203" s="182"/>
      <c r="BO203" s="182"/>
      <c r="BP203" s="182"/>
      <c r="BQ203" s="182"/>
      <c r="BR203" s="182"/>
      <c r="BS203" s="182"/>
      <c r="BT203" s="127"/>
      <c r="BU203" s="183"/>
      <c r="BV203" s="127"/>
    </row>
    <row r="204" spans="1:74">
      <c r="A204" s="343"/>
      <c r="B204" s="170"/>
      <c r="C204" s="184"/>
      <c r="D204" s="167"/>
      <c r="E204" s="185"/>
      <c r="F204" s="185"/>
      <c r="G204" s="168"/>
      <c r="H204" s="184"/>
      <c r="I204" s="184"/>
      <c r="J204" s="184"/>
      <c r="K204" s="184"/>
      <c r="L204" s="169"/>
      <c r="M204" s="184"/>
      <c r="N204" s="184"/>
      <c r="O204" s="184"/>
      <c r="P204" s="186"/>
      <c r="Q204" s="186"/>
      <c r="R204" s="186"/>
      <c r="S204" s="186"/>
      <c r="T204" s="186"/>
      <c r="U204" s="186"/>
      <c r="V204" s="186"/>
      <c r="X204" s="187"/>
      <c r="Z204" s="186"/>
      <c r="AA204" s="186"/>
      <c r="AB204" s="186"/>
      <c r="AC204" s="186"/>
      <c r="AD204" s="186"/>
      <c r="AE204" s="186"/>
      <c r="AF204" s="186"/>
      <c r="AG204" s="186"/>
      <c r="AH204" s="186"/>
      <c r="AI204" s="186"/>
      <c r="AL204" s="186"/>
      <c r="AM204" s="186"/>
      <c r="AN204" s="186"/>
      <c r="AO204" s="186"/>
      <c r="AP204" s="186"/>
      <c r="AQ204" s="186"/>
      <c r="AR204" s="186"/>
      <c r="AS204" s="186"/>
      <c r="AT204" s="186"/>
      <c r="AU204" s="186"/>
      <c r="AV204" s="186"/>
      <c r="AW204" s="186"/>
      <c r="AX204" s="186"/>
      <c r="AY204" s="186"/>
      <c r="AZ204" s="186"/>
      <c r="BA204" s="186"/>
      <c r="BB204" s="186"/>
      <c r="BC204" s="186"/>
      <c r="BD204" s="186"/>
      <c r="BE204" s="186"/>
      <c r="BF204" s="186"/>
      <c r="BH204" s="188"/>
      <c r="BM204" s="186"/>
      <c r="BN204" s="186"/>
      <c r="BO204" s="186"/>
      <c r="BP204" s="186"/>
      <c r="BQ204" s="186"/>
      <c r="BR204" s="186"/>
      <c r="BS204" s="186"/>
      <c r="BU204" s="188"/>
    </row>
    <row r="205" spans="1:74" s="140" customFormat="1">
      <c r="A205" s="343"/>
      <c r="B205" s="170"/>
      <c r="C205" s="338" t="s">
        <v>259</v>
      </c>
      <c r="D205" s="172"/>
      <c r="E205" s="173" t="s">
        <v>220</v>
      </c>
      <c r="F205" s="173" t="s">
        <v>260</v>
      </c>
      <c r="G205" s="189"/>
      <c r="H205" s="175"/>
      <c r="I205" s="175"/>
      <c r="J205" s="175"/>
      <c r="K205" s="175"/>
      <c r="L205" s="176"/>
      <c r="M205" s="175"/>
      <c r="N205" s="175"/>
      <c r="O205" s="175"/>
      <c r="P205" s="175"/>
      <c r="Q205" s="175"/>
      <c r="R205" s="175"/>
      <c r="S205" s="175"/>
      <c r="T205" s="175"/>
      <c r="U205" s="175"/>
      <c r="V205" s="175"/>
      <c r="W205" s="127"/>
      <c r="X205" s="177"/>
      <c r="Y205" s="127"/>
      <c r="Z205" s="178"/>
      <c r="AA205" s="178"/>
      <c r="AB205" s="178"/>
      <c r="AC205" s="178"/>
      <c r="AD205" s="178"/>
      <c r="AE205" s="178"/>
      <c r="AF205" s="178"/>
      <c r="AG205" s="178"/>
      <c r="AH205" s="178"/>
      <c r="AI205" s="178"/>
      <c r="AJ205" s="179"/>
      <c r="AK205" s="179"/>
      <c r="AL205" s="178"/>
      <c r="AM205" s="178"/>
      <c r="AN205" s="178"/>
      <c r="AO205" s="178"/>
      <c r="AP205" s="178"/>
      <c r="AQ205" s="178"/>
      <c r="AR205" s="178"/>
      <c r="AS205" s="178"/>
      <c r="AT205" s="178"/>
      <c r="AU205" s="178"/>
      <c r="AV205" s="178"/>
      <c r="AW205" s="178"/>
      <c r="AX205" s="178"/>
      <c r="AY205" s="178"/>
      <c r="AZ205" s="178"/>
      <c r="BA205" s="178"/>
      <c r="BB205" s="178"/>
      <c r="BC205" s="178"/>
      <c r="BD205" s="178"/>
      <c r="BE205" s="178"/>
      <c r="BF205" s="178"/>
      <c r="BG205" s="127"/>
      <c r="BH205" s="180"/>
      <c r="BI205" s="127"/>
      <c r="BJ205" s="181"/>
      <c r="BK205" s="181"/>
      <c r="BL205" s="181"/>
      <c r="BM205" s="182"/>
      <c r="BN205" s="182"/>
      <c r="BO205" s="182"/>
      <c r="BP205" s="182"/>
      <c r="BQ205" s="182"/>
      <c r="BR205" s="182"/>
      <c r="BS205" s="182"/>
      <c r="BT205" s="127"/>
      <c r="BU205" s="183"/>
      <c r="BV205" s="127"/>
    </row>
    <row r="206" spans="1:74" s="140" customFormat="1">
      <c r="A206" s="343"/>
      <c r="B206" s="170"/>
      <c r="C206" s="339"/>
      <c r="D206" s="172"/>
      <c r="E206" s="173" t="s">
        <v>111</v>
      </c>
      <c r="F206" s="173" t="s">
        <v>260</v>
      </c>
      <c r="G206" s="189"/>
      <c r="H206" s="175"/>
      <c r="I206" s="175"/>
      <c r="J206" s="175"/>
      <c r="K206" s="175"/>
      <c r="L206" s="176"/>
      <c r="M206" s="175"/>
      <c r="N206" s="175"/>
      <c r="O206" s="175"/>
      <c r="P206" s="175"/>
      <c r="Q206" s="175"/>
      <c r="R206" s="175"/>
      <c r="S206" s="175"/>
      <c r="T206" s="175"/>
      <c r="U206" s="175"/>
      <c r="V206" s="175"/>
      <c r="W206" s="127"/>
      <c r="X206" s="177"/>
      <c r="Y206" s="127"/>
      <c r="Z206" s="178"/>
      <c r="AA206" s="178"/>
      <c r="AB206" s="178"/>
      <c r="AC206" s="178"/>
      <c r="AD206" s="178"/>
      <c r="AE206" s="178"/>
      <c r="AF206" s="178"/>
      <c r="AG206" s="178"/>
      <c r="AH206" s="178"/>
      <c r="AI206" s="178"/>
      <c r="AJ206" s="179"/>
      <c r="AK206" s="179"/>
      <c r="AL206" s="178"/>
      <c r="AM206" s="178"/>
      <c r="AN206" s="178"/>
      <c r="AO206" s="178"/>
      <c r="AP206" s="178"/>
      <c r="AQ206" s="178"/>
      <c r="AR206" s="178"/>
      <c r="AS206" s="178"/>
      <c r="AT206" s="178"/>
      <c r="AU206" s="178"/>
      <c r="AV206" s="178"/>
      <c r="AW206" s="178"/>
      <c r="AX206" s="178"/>
      <c r="AY206" s="178"/>
      <c r="AZ206" s="178"/>
      <c r="BA206" s="178"/>
      <c r="BB206" s="178"/>
      <c r="BC206" s="178"/>
      <c r="BD206" s="178"/>
      <c r="BE206" s="178"/>
      <c r="BF206" s="178"/>
      <c r="BG206" s="127"/>
      <c r="BH206" s="180"/>
      <c r="BI206" s="127"/>
      <c r="BJ206" s="181"/>
      <c r="BK206" s="181"/>
      <c r="BL206" s="181"/>
      <c r="BM206" s="182"/>
      <c r="BN206" s="182"/>
      <c r="BO206" s="182"/>
      <c r="BP206" s="182"/>
      <c r="BQ206" s="182"/>
      <c r="BR206" s="182"/>
      <c r="BS206" s="182"/>
      <c r="BT206" s="127"/>
      <c r="BU206" s="183"/>
      <c r="BV206" s="127"/>
    </row>
    <row r="207" spans="1:74" s="140" customFormat="1">
      <c r="A207" s="343"/>
      <c r="B207" s="170"/>
      <c r="C207" s="339"/>
      <c r="D207" s="172"/>
      <c r="E207" s="173" t="s">
        <v>110</v>
      </c>
      <c r="F207" s="173" t="s">
        <v>260</v>
      </c>
      <c r="G207" s="189"/>
      <c r="H207" s="175"/>
      <c r="I207" s="175"/>
      <c r="J207" s="175"/>
      <c r="K207" s="175"/>
      <c r="L207" s="176"/>
      <c r="M207" s="175"/>
      <c r="N207" s="175"/>
      <c r="O207" s="175"/>
      <c r="P207" s="175"/>
      <c r="Q207" s="175"/>
      <c r="R207" s="175"/>
      <c r="S207" s="175"/>
      <c r="T207" s="175"/>
      <c r="U207" s="175"/>
      <c r="V207" s="175"/>
      <c r="W207" s="127"/>
      <c r="X207" s="177"/>
      <c r="Y207" s="127"/>
      <c r="Z207" s="178"/>
      <c r="AA207" s="178"/>
      <c r="AB207" s="178"/>
      <c r="AC207" s="178"/>
      <c r="AD207" s="178"/>
      <c r="AE207" s="178"/>
      <c r="AF207" s="178"/>
      <c r="AG207" s="178"/>
      <c r="AH207" s="178"/>
      <c r="AI207" s="178"/>
      <c r="AJ207" s="179"/>
      <c r="AK207" s="179"/>
      <c r="AL207" s="178"/>
      <c r="AM207" s="178"/>
      <c r="AN207" s="178"/>
      <c r="AO207" s="178"/>
      <c r="AP207" s="178"/>
      <c r="AQ207" s="178"/>
      <c r="AR207" s="178"/>
      <c r="AS207" s="178"/>
      <c r="AT207" s="178"/>
      <c r="AU207" s="178"/>
      <c r="AV207" s="178"/>
      <c r="AW207" s="178"/>
      <c r="AX207" s="178"/>
      <c r="AY207" s="178"/>
      <c r="AZ207" s="178"/>
      <c r="BA207" s="178"/>
      <c r="BB207" s="178"/>
      <c r="BC207" s="178"/>
      <c r="BD207" s="178"/>
      <c r="BE207" s="178"/>
      <c r="BF207" s="178"/>
      <c r="BG207" s="127"/>
      <c r="BH207" s="180"/>
      <c r="BI207" s="127"/>
      <c r="BJ207" s="181"/>
      <c r="BK207" s="181"/>
      <c r="BL207" s="181"/>
      <c r="BM207" s="182"/>
      <c r="BN207" s="182"/>
      <c r="BO207" s="182"/>
      <c r="BP207" s="182"/>
      <c r="BQ207" s="182"/>
      <c r="BR207" s="182"/>
      <c r="BS207" s="182"/>
      <c r="BT207" s="127"/>
      <c r="BU207" s="183"/>
      <c r="BV207" s="127"/>
    </row>
    <row r="208" spans="1:74" s="140" customFormat="1">
      <c r="A208" s="343"/>
      <c r="B208" s="170"/>
      <c r="C208" s="202"/>
      <c r="D208" s="172"/>
      <c r="E208" s="173" t="s">
        <v>150</v>
      </c>
      <c r="F208" s="173" t="s">
        <v>260</v>
      </c>
      <c r="G208" s="174"/>
      <c r="H208" s="175"/>
      <c r="I208" s="175"/>
      <c r="J208" s="175"/>
      <c r="K208" s="175"/>
      <c r="L208" s="176"/>
      <c r="M208" s="175"/>
      <c r="N208" s="175"/>
      <c r="O208" s="175"/>
      <c r="P208" s="175"/>
      <c r="Q208" s="175"/>
      <c r="R208" s="175"/>
      <c r="S208" s="175"/>
      <c r="T208" s="175"/>
      <c r="U208" s="175"/>
      <c r="V208" s="175"/>
      <c r="W208" s="127"/>
      <c r="X208" s="177"/>
      <c r="Y208" s="127"/>
      <c r="Z208" s="178"/>
      <c r="AA208" s="178"/>
      <c r="AB208" s="178"/>
      <c r="AC208" s="178"/>
      <c r="AD208" s="178"/>
      <c r="AE208" s="178"/>
      <c r="AF208" s="178"/>
      <c r="AG208" s="178"/>
      <c r="AH208" s="178"/>
      <c r="AI208" s="178"/>
      <c r="AJ208" s="179"/>
      <c r="AK208" s="179"/>
      <c r="AL208" s="178"/>
      <c r="AM208" s="178"/>
      <c r="AN208" s="178"/>
      <c r="AO208" s="178"/>
      <c r="AP208" s="178"/>
      <c r="AQ208" s="178"/>
      <c r="AR208" s="178"/>
      <c r="AS208" s="178"/>
      <c r="AT208" s="178"/>
      <c r="AU208" s="178"/>
      <c r="AV208" s="178"/>
      <c r="AW208" s="178"/>
      <c r="AX208" s="178"/>
      <c r="AY208" s="178"/>
      <c r="AZ208" s="178"/>
      <c r="BA208" s="178"/>
      <c r="BB208" s="178"/>
      <c r="BC208" s="178"/>
      <c r="BD208" s="178"/>
      <c r="BE208" s="178"/>
      <c r="BF208" s="178"/>
      <c r="BG208" s="127"/>
      <c r="BH208" s="180"/>
      <c r="BI208" s="127"/>
      <c r="BJ208" s="181"/>
      <c r="BK208" s="181"/>
      <c r="BL208" s="181"/>
      <c r="BM208" s="182"/>
      <c r="BN208" s="182"/>
      <c r="BO208" s="182"/>
      <c r="BP208" s="182"/>
      <c r="BQ208" s="182"/>
      <c r="BR208" s="182"/>
      <c r="BS208" s="182"/>
      <c r="BT208" s="127"/>
      <c r="BU208" s="183"/>
      <c r="BV208" s="127"/>
    </row>
    <row r="209" spans="1:74">
      <c r="F209" s="185"/>
    </row>
    <row r="210" spans="1:74" s="140" customFormat="1" ht="15" customHeight="1">
      <c r="A210" s="342" t="s">
        <v>261</v>
      </c>
      <c r="B210" s="170"/>
      <c r="C210" s="338" t="s">
        <v>219</v>
      </c>
      <c r="D210" s="172"/>
      <c r="E210" s="173" t="s">
        <v>220</v>
      </c>
      <c r="F210" s="173" t="s">
        <v>221</v>
      </c>
      <c r="G210" s="174"/>
      <c r="H210" s="175"/>
      <c r="I210" s="175"/>
      <c r="J210" s="175"/>
      <c r="K210" s="175"/>
      <c r="L210" s="176"/>
      <c r="M210" s="175"/>
      <c r="N210" s="175"/>
      <c r="O210" s="175"/>
      <c r="P210" s="175"/>
      <c r="Q210" s="175"/>
      <c r="R210" s="175"/>
      <c r="S210" s="175"/>
      <c r="T210" s="175"/>
      <c r="U210" s="175"/>
      <c r="V210" s="175"/>
      <c r="W210" s="127"/>
      <c r="X210" s="177"/>
      <c r="Y210" s="127"/>
      <c r="Z210" s="178"/>
      <c r="AA210" s="178"/>
      <c r="AB210" s="178"/>
      <c r="AC210" s="178"/>
      <c r="AD210" s="178"/>
      <c r="AE210" s="178"/>
      <c r="AF210" s="178"/>
      <c r="AG210" s="178"/>
      <c r="AH210" s="178"/>
      <c r="AI210" s="178"/>
      <c r="AJ210" s="179"/>
      <c r="AK210" s="179"/>
      <c r="AL210" s="178"/>
      <c r="AM210" s="178"/>
      <c r="AN210" s="178"/>
      <c r="AO210" s="178"/>
      <c r="AP210" s="178"/>
      <c r="AQ210" s="178"/>
      <c r="AR210" s="178"/>
      <c r="AS210" s="178"/>
      <c r="AT210" s="178"/>
      <c r="AU210" s="178"/>
      <c r="AV210" s="178"/>
      <c r="AW210" s="178"/>
      <c r="AX210" s="178"/>
      <c r="AY210" s="178"/>
      <c r="AZ210" s="178"/>
      <c r="BA210" s="178"/>
      <c r="BB210" s="178"/>
      <c r="BC210" s="178"/>
      <c r="BD210" s="178"/>
      <c r="BE210" s="178"/>
      <c r="BF210" s="178"/>
      <c r="BG210" s="127"/>
      <c r="BH210" s="180"/>
      <c r="BI210" s="127"/>
      <c r="BJ210" s="181"/>
      <c r="BK210" s="181"/>
      <c r="BL210" s="181"/>
      <c r="BM210" s="182"/>
      <c r="BN210" s="182"/>
      <c r="BO210" s="182"/>
      <c r="BP210" s="182"/>
      <c r="BQ210" s="182"/>
      <c r="BR210" s="182"/>
      <c r="BS210" s="182"/>
      <c r="BT210" s="127"/>
      <c r="BU210" s="183"/>
      <c r="BV210" s="127"/>
    </row>
    <row r="211" spans="1:74" s="140" customFormat="1">
      <c r="A211" s="343"/>
      <c r="B211" s="170"/>
      <c r="C211" s="339"/>
      <c r="D211" s="172"/>
      <c r="E211" s="173" t="s">
        <v>111</v>
      </c>
      <c r="F211" s="173" t="s">
        <v>188</v>
      </c>
      <c r="G211" s="174"/>
      <c r="H211" s="175"/>
      <c r="I211" s="175"/>
      <c r="J211" s="175"/>
      <c r="K211" s="175"/>
      <c r="L211" s="176"/>
      <c r="M211" s="175"/>
      <c r="N211" s="175"/>
      <c r="O211" s="175"/>
      <c r="P211" s="175"/>
      <c r="Q211" s="175"/>
      <c r="R211" s="175"/>
      <c r="S211" s="175"/>
      <c r="T211" s="175"/>
      <c r="U211" s="175"/>
      <c r="V211" s="175"/>
      <c r="W211" s="127"/>
      <c r="X211" s="177"/>
      <c r="Y211" s="127"/>
      <c r="Z211" s="178"/>
      <c r="AA211" s="178"/>
      <c r="AB211" s="178"/>
      <c r="AC211" s="178"/>
      <c r="AD211" s="178"/>
      <c r="AE211" s="178"/>
      <c r="AF211" s="178"/>
      <c r="AG211" s="178"/>
      <c r="AH211" s="178"/>
      <c r="AI211" s="178"/>
      <c r="AJ211" s="179"/>
      <c r="AK211" s="179"/>
      <c r="AL211" s="178"/>
      <c r="AM211" s="178"/>
      <c r="AN211" s="178"/>
      <c r="AO211" s="178"/>
      <c r="AP211" s="178"/>
      <c r="AQ211" s="178"/>
      <c r="AR211" s="178"/>
      <c r="AS211" s="178"/>
      <c r="AT211" s="178"/>
      <c r="AU211" s="178"/>
      <c r="AV211" s="178"/>
      <c r="AW211" s="178"/>
      <c r="AX211" s="178"/>
      <c r="AY211" s="178"/>
      <c r="AZ211" s="178"/>
      <c r="BA211" s="178"/>
      <c r="BB211" s="178"/>
      <c r="BC211" s="178"/>
      <c r="BD211" s="178"/>
      <c r="BE211" s="178"/>
      <c r="BF211" s="178"/>
      <c r="BG211" s="127"/>
      <c r="BH211" s="180"/>
      <c r="BI211" s="127"/>
      <c r="BJ211" s="181"/>
      <c r="BK211" s="181"/>
      <c r="BL211" s="181"/>
      <c r="BM211" s="182"/>
      <c r="BN211" s="182"/>
      <c r="BO211" s="182"/>
      <c r="BP211" s="182"/>
      <c r="BQ211" s="182"/>
      <c r="BR211" s="182"/>
      <c r="BS211" s="182"/>
      <c r="BT211" s="127"/>
      <c r="BU211" s="183"/>
      <c r="BV211" s="127"/>
    </row>
    <row r="212" spans="1:74" s="140" customFormat="1">
      <c r="A212" s="343"/>
      <c r="B212" s="170"/>
      <c r="C212" s="339"/>
      <c r="D212" s="172"/>
      <c r="E212" s="173" t="s">
        <v>110</v>
      </c>
      <c r="F212" s="173" t="s">
        <v>221</v>
      </c>
      <c r="G212" s="174"/>
      <c r="H212" s="175"/>
      <c r="I212" s="175"/>
      <c r="J212" s="175"/>
      <c r="K212" s="175"/>
      <c r="L212" s="176"/>
      <c r="M212" s="175"/>
      <c r="N212" s="175"/>
      <c r="O212" s="175"/>
      <c r="P212" s="175"/>
      <c r="Q212" s="175"/>
      <c r="R212" s="175"/>
      <c r="S212" s="175"/>
      <c r="T212" s="175"/>
      <c r="U212" s="175"/>
      <c r="V212" s="175"/>
      <c r="W212" s="127"/>
      <c r="X212" s="177"/>
      <c r="Y212" s="127"/>
      <c r="Z212" s="178"/>
      <c r="AA212" s="178"/>
      <c r="AB212" s="178"/>
      <c r="AC212" s="178"/>
      <c r="AD212" s="178"/>
      <c r="AE212" s="178"/>
      <c r="AF212" s="178"/>
      <c r="AG212" s="178"/>
      <c r="AH212" s="178"/>
      <c r="AI212" s="178"/>
      <c r="AJ212" s="179"/>
      <c r="AK212" s="179"/>
      <c r="AL212" s="178"/>
      <c r="AM212" s="178"/>
      <c r="AN212" s="178"/>
      <c r="AO212" s="178"/>
      <c r="AP212" s="178"/>
      <c r="AQ212" s="178"/>
      <c r="AR212" s="178"/>
      <c r="AS212" s="178"/>
      <c r="AT212" s="178"/>
      <c r="AU212" s="178"/>
      <c r="AV212" s="178"/>
      <c r="AW212" s="178"/>
      <c r="AX212" s="178"/>
      <c r="AY212" s="178"/>
      <c r="AZ212" s="178"/>
      <c r="BA212" s="178"/>
      <c r="BB212" s="178"/>
      <c r="BC212" s="178"/>
      <c r="BD212" s="178"/>
      <c r="BE212" s="178"/>
      <c r="BF212" s="178"/>
      <c r="BG212" s="127"/>
      <c r="BH212" s="180"/>
      <c r="BI212" s="127"/>
      <c r="BJ212" s="181"/>
      <c r="BK212" s="181"/>
      <c r="BL212" s="181"/>
      <c r="BM212" s="182"/>
      <c r="BN212" s="182"/>
      <c r="BO212" s="182"/>
      <c r="BP212" s="182"/>
      <c r="BQ212" s="182"/>
      <c r="BR212" s="182"/>
      <c r="BS212" s="182"/>
      <c r="BT212" s="127"/>
      <c r="BU212" s="183"/>
      <c r="BV212" s="127"/>
    </row>
    <row r="213" spans="1:74" s="140" customFormat="1">
      <c r="A213" s="343"/>
      <c r="B213" s="170"/>
      <c r="C213" s="202"/>
      <c r="D213" s="172"/>
      <c r="E213" s="173" t="s">
        <v>150</v>
      </c>
      <c r="F213" s="173" t="s">
        <v>221</v>
      </c>
      <c r="G213" s="174"/>
      <c r="H213" s="175"/>
      <c r="I213" s="175"/>
      <c r="J213" s="175"/>
      <c r="K213" s="175"/>
      <c r="L213" s="176"/>
      <c r="M213" s="175"/>
      <c r="N213" s="175"/>
      <c r="O213" s="175"/>
      <c r="P213" s="175"/>
      <c r="Q213" s="175"/>
      <c r="R213" s="175"/>
      <c r="S213" s="175"/>
      <c r="T213" s="175"/>
      <c r="U213" s="175"/>
      <c r="V213" s="175"/>
      <c r="W213" s="127"/>
      <c r="X213" s="177"/>
      <c r="Y213" s="127"/>
      <c r="Z213" s="178"/>
      <c r="AA213" s="178"/>
      <c r="AB213" s="178"/>
      <c r="AC213" s="178"/>
      <c r="AD213" s="178"/>
      <c r="AE213" s="178"/>
      <c r="AF213" s="178"/>
      <c r="AG213" s="178"/>
      <c r="AH213" s="178"/>
      <c r="AI213" s="178"/>
      <c r="AJ213" s="179"/>
      <c r="AK213" s="179"/>
      <c r="AL213" s="178"/>
      <c r="AM213" s="178"/>
      <c r="AN213" s="178"/>
      <c r="AO213" s="178"/>
      <c r="AP213" s="178"/>
      <c r="AQ213" s="178"/>
      <c r="AR213" s="178"/>
      <c r="AS213" s="178"/>
      <c r="AT213" s="178"/>
      <c r="AU213" s="178"/>
      <c r="AV213" s="178"/>
      <c r="AW213" s="178"/>
      <c r="AX213" s="178"/>
      <c r="AY213" s="178"/>
      <c r="AZ213" s="178"/>
      <c r="BA213" s="178"/>
      <c r="BB213" s="178"/>
      <c r="BC213" s="178"/>
      <c r="BD213" s="178"/>
      <c r="BE213" s="178"/>
      <c r="BF213" s="178"/>
      <c r="BG213" s="127"/>
      <c r="BH213" s="180"/>
      <c r="BI213" s="127"/>
      <c r="BJ213" s="181"/>
      <c r="BK213" s="181"/>
      <c r="BL213" s="181"/>
      <c r="BM213" s="182"/>
      <c r="BN213" s="182"/>
      <c r="BO213" s="182"/>
      <c r="BP213" s="182"/>
      <c r="BQ213" s="182"/>
      <c r="BR213" s="182"/>
      <c r="BS213" s="182"/>
      <c r="BT213" s="127"/>
      <c r="BU213" s="183"/>
      <c r="BV213" s="127"/>
    </row>
    <row r="214" spans="1:74">
      <c r="A214" s="343"/>
      <c r="B214" s="170"/>
      <c r="C214" s="184"/>
      <c r="D214" s="167"/>
      <c r="E214" s="185"/>
      <c r="F214" s="185"/>
      <c r="G214" s="168"/>
      <c r="H214" s="184"/>
      <c r="I214" s="184"/>
      <c r="J214" s="184"/>
      <c r="K214" s="184"/>
      <c r="L214" s="169"/>
      <c r="M214" s="184"/>
      <c r="N214" s="184"/>
      <c r="O214" s="184"/>
      <c r="P214" s="186"/>
      <c r="Q214" s="186"/>
      <c r="R214" s="186"/>
      <c r="S214" s="186"/>
      <c r="T214" s="186"/>
      <c r="U214" s="186"/>
      <c r="V214" s="186"/>
      <c r="X214" s="187"/>
      <c r="Z214" s="186"/>
      <c r="AA214" s="186"/>
      <c r="AB214" s="186"/>
      <c r="AC214" s="186"/>
      <c r="AD214" s="186"/>
      <c r="AE214" s="186"/>
      <c r="AF214" s="186"/>
      <c r="AG214" s="186"/>
      <c r="AH214" s="186"/>
      <c r="AI214" s="186"/>
      <c r="AL214" s="186"/>
      <c r="AM214" s="186"/>
      <c r="AN214" s="186"/>
      <c r="AO214" s="186"/>
      <c r="AP214" s="186"/>
      <c r="AQ214" s="186"/>
      <c r="AR214" s="186"/>
      <c r="AS214" s="186"/>
      <c r="AT214" s="186"/>
      <c r="AU214" s="186"/>
      <c r="AV214" s="186"/>
      <c r="AW214" s="186"/>
      <c r="AX214" s="186"/>
      <c r="AY214" s="186"/>
      <c r="AZ214" s="186"/>
      <c r="BA214" s="186"/>
      <c r="BB214" s="186"/>
      <c r="BC214" s="186"/>
      <c r="BD214" s="186"/>
      <c r="BE214" s="186"/>
      <c r="BF214" s="186"/>
      <c r="BH214" s="188"/>
      <c r="BM214" s="186"/>
      <c r="BN214" s="186"/>
      <c r="BO214" s="186"/>
      <c r="BP214" s="186"/>
      <c r="BQ214" s="186"/>
      <c r="BR214" s="186"/>
      <c r="BS214" s="186"/>
      <c r="BU214" s="188"/>
    </row>
    <row r="215" spans="1:74" s="140" customFormat="1">
      <c r="A215" s="343"/>
      <c r="B215" s="170"/>
      <c r="C215" s="338" t="s">
        <v>222</v>
      </c>
      <c r="D215" s="172"/>
      <c r="E215" s="173" t="s">
        <v>220</v>
      </c>
      <c r="F215" s="173" t="s">
        <v>240</v>
      </c>
      <c r="G215" s="189"/>
      <c r="H215" s="175"/>
      <c r="I215" s="175"/>
      <c r="J215" s="175"/>
      <c r="K215" s="175"/>
      <c r="L215" s="176"/>
      <c r="M215" s="175"/>
      <c r="N215" s="175"/>
      <c r="O215" s="175"/>
      <c r="P215" s="175"/>
      <c r="Q215" s="175"/>
      <c r="R215" s="175"/>
      <c r="S215" s="175"/>
      <c r="T215" s="175"/>
      <c r="U215" s="175"/>
      <c r="V215" s="175"/>
      <c r="W215" s="127"/>
      <c r="X215" s="177"/>
      <c r="Y215" s="127"/>
      <c r="Z215" s="178"/>
      <c r="AA215" s="178"/>
      <c r="AB215" s="178"/>
      <c r="AC215" s="178"/>
      <c r="AD215" s="178"/>
      <c r="AE215" s="178"/>
      <c r="AF215" s="178"/>
      <c r="AG215" s="178"/>
      <c r="AH215" s="178"/>
      <c r="AI215" s="178"/>
      <c r="AJ215" s="179"/>
      <c r="AK215" s="179"/>
      <c r="AL215" s="178"/>
      <c r="AM215" s="178"/>
      <c r="AN215" s="178"/>
      <c r="AO215" s="178"/>
      <c r="AP215" s="178"/>
      <c r="AQ215" s="178"/>
      <c r="AR215" s="178"/>
      <c r="AS215" s="178"/>
      <c r="AT215" s="178"/>
      <c r="AU215" s="178"/>
      <c r="AV215" s="178"/>
      <c r="AW215" s="178"/>
      <c r="AX215" s="178"/>
      <c r="AY215" s="178"/>
      <c r="AZ215" s="178"/>
      <c r="BA215" s="178"/>
      <c r="BB215" s="178"/>
      <c r="BC215" s="178"/>
      <c r="BD215" s="178"/>
      <c r="BE215" s="178"/>
      <c r="BF215" s="178"/>
      <c r="BG215" s="127"/>
      <c r="BH215" s="180"/>
      <c r="BI215" s="127"/>
      <c r="BJ215" s="181"/>
      <c r="BK215" s="181"/>
      <c r="BL215" s="181"/>
      <c r="BM215" s="182"/>
      <c r="BN215" s="182"/>
      <c r="BO215" s="182"/>
      <c r="BP215" s="182"/>
      <c r="BQ215" s="182"/>
      <c r="BR215" s="182"/>
      <c r="BS215" s="182"/>
      <c r="BT215" s="127"/>
      <c r="BU215" s="183"/>
      <c r="BV215" s="127"/>
    </row>
    <row r="216" spans="1:74" s="140" customFormat="1">
      <c r="A216" s="343"/>
      <c r="B216" s="170"/>
      <c r="C216" s="339"/>
      <c r="D216" s="172"/>
      <c r="E216" s="173" t="s">
        <v>111</v>
      </c>
      <c r="F216" s="173" t="s">
        <v>240</v>
      </c>
      <c r="G216" s="189"/>
      <c r="H216" s="175"/>
      <c r="I216" s="175"/>
      <c r="J216" s="175"/>
      <c r="K216" s="175"/>
      <c r="L216" s="176"/>
      <c r="M216" s="175"/>
      <c r="N216" s="175"/>
      <c r="O216" s="175"/>
      <c r="P216" s="175"/>
      <c r="Q216" s="175"/>
      <c r="R216" s="175"/>
      <c r="S216" s="175"/>
      <c r="T216" s="175"/>
      <c r="U216" s="175"/>
      <c r="V216" s="175"/>
      <c r="W216" s="127"/>
      <c r="X216" s="177"/>
      <c r="Y216" s="127"/>
      <c r="Z216" s="178"/>
      <c r="AA216" s="178"/>
      <c r="AB216" s="178"/>
      <c r="AC216" s="178"/>
      <c r="AD216" s="178"/>
      <c r="AE216" s="178"/>
      <c r="AF216" s="178"/>
      <c r="AG216" s="178"/>
      <c r="AH216" s="178"/>
      <c r="AI216" s="178"/>
      <c r="AJ216" s="179"/>
      <c r="AK216" s="179"/>
      <c r="AL216" s="178"/>
      <c r="AM216" s="178"/>
      <c r="AN216" s="178"/>
      <c r="AO216" s="178"/>
      <c r="AP216" s="178"/>
      <c r="AQ216" s="178"/>
      <c r="AR216" s="178"/>
      <c r="AS216" s="178"/>
      <c r="AT216" s="178"/>
      <c r="AU216" s="178"/>
      <c r="AV216" s="178"/>
      <c r="AW216" s="178"/>
      <c r="AX216" s="178"/>
      <c r="AY216" s="178"/>
      <c r="AZ216" s="178"/>
      <c r="BA216" s="178"/>
      <c r="BB216" s="178"/>
      <c r="BC216" s="178"/>
      <c r="BD216" s="178"/>
      <c r="BE216" s="178"/>
      <c r="BF216" s="178"/>
      <c r="BG216" s="127"/>
      <c r="BH216" s="180"/>
      <c r="BI216" s="127"/>
      <c r="BJ216" s="181"/>
      <c r="BK216" s="181"/>
      <c r="BL216" s="181"/>
      <c r="BM216" s="182"/>
      <c r="BN216" s="182"/>
      <c r="BO216" s="182"/>
      <c r="BP216" s="182"/>
      <c r="BQ216" s="182"/>
      <c r="BR216" s="182"/>
      <c r="BS216" s="182"/>
      <c r="BT216" s="127"/>
      <c r="BU216" s="183"/>
      <c r="BV216" s="127"/>
    </row>
    <row r="217" spans="1:74" s="140" customFormat="1">
      <c r="A217" s="343"/>
      <c r="B217" s="170"/>
      <c r="C217" s="339"/>
      <c r="D217" s="172"/>
      <c r="E217" s="173" t="s">
        <v>110</v>
      </c>
      <c r="F217" s="173" t="s">
        <v>240</v>
      </c>
      <c r="G217" s="189"/>
      <c r="H217" s="175"/>
      <c r="I217" s="175"/>
      <c r="J217" s="175"/>
      <c r="K217" s="175"/>
      <c r="L217" s="176"/>
      <c r="M217" s="175"/>
      <c r="N217" s="175"/>
      <c r="O217" s="175"/>
      <c r="P217" s="175"/>
      <c r="Q217" s="175"/>
      <c r="R217" s="175"/>
      <c r="S217" s="175"/>
      <c r="T217" s="175"/>
      <c r="U217" s="175"/>
      <c r="V217" s="175"/>
      <c r="W217" s="127"/>
      <c r="X217" s="177"/>
      <c r="Y217" s="127"/>
      <c r="Z217" s="178"/>
      <c r="AA217" s="178"/>
      <c r="AB217" s="178"/>
      <c r="AC217" s="178"/>
      <c r="AD217" s="178"/>
      <c r="AE217" s="178"/>
      <c r="AF217" s="178"/>
      <c r="AG217" s="178"/>
      <c r="AH217" s="178"/>
      <c r="AI217" s="178"/>
      <c r="AJ217" s="179"/>
      <c r="AK217" s="179"/>
      <c r="AL217" s="178"/>
      <c r="AM217" s="178"/>
      <c r="AN217" s="178"/>
      <c r="AO217" s="178"/>
      <c r="AP217" s="178"/>
      <c r="AQ217" s="178"/>
      <c r="AR217" s="178"/>
      <c r="AS217" s="178"/>
      <c r="AT217" s="178"/>
      <c r="AU217" s="178"/>
      <c r="AV217" s="178"/>
      <c r="AW217" s="178"/>
      <c r="AX217" s="178"/>
      <c r="AY217" s="178"/>
      <c r="AZ217" s="178"/>
      <c r="BA217" s="178"/>
      <c r="BB217" s="178"/>
      <c r="BC217" s="178"/>
      <c r="BD217" s="178"/>
      <c r="BE217" s="178"/>
      <c r="BF217" s="178"/>
      <c r="BG217" s="127"/>
      <c r="BH217" s="180"/>
      <c r="BI217" s="127"/>
      <c r="BJ217" s="181"/>
      <c r="BK217" s="181"/>
      <c r="BL217" s="181"/>
      <c r="BM217" s="182"/>
      <c r="BN217" s="182"/>
      <c r="BO217" s="182"/>
      <c r="BP217" s="182"/>
      <c r="BQ217" s="182"/>
      <c r="BR217" s="182"/>
      <c r="BS217" s="182"/>
      <c r="BT217" s="127"/>
      <c r="BU217" s="183"/>
      <c r="BV217" s="127"/>
    </row>
    <row r="218" spans="1:74" s="140" customFormat="1">
      <c r="A218" s="343"/>
      <c r="B218" s="170"/>
      <c r="C218" s="202"/>
      <c r="D218" s="172"/>
      <c r="E218" s="173" t="s">
        <v>150</v>
      </c>
      <c r="F218" s="173" t="s">
        <v>240</v>
      </c>
      <c r="G218" s="174"/>
      <c r="H218" s="175"/>
      <c r="I218" s="175"/>
      <c r="J218" s="175"/>
      <c r="K218" s="175"/>
      <c r="L218" s="176"/>
      <c r="M218" s="175"/>
      <c r="N218" s="175"/>
      <c r="O218" s="175"/>
      <c r="P218" s="175"/>
      <c r="Q218" s="175"/>
      <c r="R218" s="175"/>
      <c r="S218" s="175"/>
      <c r="T218" s="175"/>
      <c r="U218" s="175"/>
      <c r="V218" s="175"/>
      <c r="W218" s="127"/>
      <c r="X218" s="177"/>
      <c r="Y218" s="127"/>
      <c r="Z218" s="178"/>
      <c r="AA218" s="178"/>
      <c r="AB218" s="178"/>
      <c r="AC218" s="178"/>
      <c r="AD218" s="178"/>
      <c r="AE218" s="178"/>
      <c r="AF218" s="178"/>
      <c r="AG218" s="178"/>
      <c r="AH218" s="178"/>
      <c r="AI218" s="178"/>
      <c r="AJ218" s="179"/>
      <c r="AK218" s="179"/>
      <c r="AL218" s="178"/>
      <c r="AM218" s="178"/>
      <c r="AN218" s="178"/>
      <c r="AO218" s="178"/>
      <c r="AP218" s="178"/>
      <c r="AQ218" s="178"/>
      <c r="AR218" s="178"/>
      <c r="AS218" s="178"/>
      <c r="AT218" s="178"/>
      <c r="AU218" s="178"/>
      <c r="AV218" s="178"/>
      <c r="AW218" s="178"/>
      <c r="AX218" s="178"/>
      <c r="AY218" s="178"/>
      <c r="AZ218" s="178"/>
      <c r="BA218" s="178"/>
      <c r="BB218" s="178"/>
      <c r="BC218" s="178"/>
      <c r="BD218" s="178"/>
      <c r="BE218" s="178"/>
      <c r="BF218" s="178"/>
      <c r="BG218" s="127"/>
      <c r="BH218" s="180"/>
      <c r="BI218" s="127"/>
      <c r="BJ218" s="181"/>
      <c r="BK218" s="181"/>
      <c r="BL218" s="181"/>
      <c r="BM218" s="182"/>
      <c r="BN218" s="182"/>
      <c r="BO218" s="182"/>
      <c r="BP218" s="182"/>
      <c r="BQ218" s="182"/>
      <c r="BR218" s="182"/>
      <c r="BS218" s="182"/>
      <c r="BT218" s="127"/>
      <c r="BU218" s="183"/>
      <c r="BV218" s="127"/>
    </row>
    <row r="219" spans="1:74">
      <c r="A219" s="343"/>
      <c r="B219" s="170"/>
      <c r="C219" s="184"/>
      <c r="D219" s="167"/>
      <c r="E219" s="185"/>
      <c r="F219" s="185"/>
      <c r="G219" s="168"/>
      <c r="H219" s="184"/>
      <c r="I219" s="184"/>
      <c r="J219" s="184"/>
      <c r="K219" s="184"/>
      <c r="L219" s="169"/>
      <c r="M219" s="184"/>
      <c r="N219" s="184"/>
      <c r="O219" s="184"/>
      <c r="P219" s="186"/>
      <c r="Q219" s="186"/>
      <c r="R219" s="186"/>
      <c r="S219" s="186"/>
      <c r="T219" s="186"/>
      <c r="U219" s="186"/>
      <c r="V219" s="186"/>
      <c r="X219" s="187"/>
      <c r="Z219" s="186"/>
      <c r="AA219" s="186"/>
      <c r="AB219" s="186"/>
      <c r="AC219" s="186"/>
      <c r="AD219" s="186"/>
      <c r="AE219" s="186"/>
      <c r="AF219" s="186"/>
      <c r="AG219" s="186"/>
      <c r="AH219" s="186"/>
      <c r="AI219" s="186"/>
      <c r="AL219" s="186"/>
      <c r="AM219" s="186"/>
      <c r="AN219" s="186"/>
      <c r="AO219" s="186"/>
      <c r="AP219" s="186"/>
      <c r="AQ219" s="186"/>
      <c r="AR219" s="186"/>
      <c r="AS219" s="186"/>
      <c r="AT219" s="186"/>
      <c r="AU219" s="186"/>
      <c r="AV219" s="186"/>
      <c r="AW219" s="186"/>
      <c r="AX219" s="186"/>
      <c r="AY219" s="186"/>
      <c r="AZ219" s="186"/>
      <c r="BA219" s="186"/>
      <c r="BB219" s="186"/>
      <c r="BC219" s="186"/>
      <c r="BD219" s="186"/>
      <c r="BE219" s="186"/>
      <c r="BF219" s="186"/>
      <c r="BH219" s="188"/>
      <c r="BM219" s="186"/>
      <c r="BN219" s="186"/>
      <c r="BO219" s="186"/>
      <c r="BP219" s="186"/>
      <c r="BQ219" s="186"/>
      <c r="BR219" s="186"/>
      <c r="BS219" s="186"/>
      <c r="BU219" s="188"/>
    </row>
    <row r="220" spans="1:74" s="140" customFormat="1">
      <c r="A220" s="343"/>
      <c r="B220" s="170"/>
      <c r="C220" s="338" t="s">
        <v>223</v>
      </c>
      <c r="D220" s="172"/>
      <c r="E220" s="173" t="s">
        <v>220</v>
      </c>
      <c r="F220" s="173" t="s">
        <v>244</v>
      </c>
      <c r="G220" s="189"/>
      <c r="H220" s="175"/>
      <c r="I220" s="175"/>
      <c r="J220" s="175"/>
      <c r="K220" s="175"/>
      <c r="L220" s="176"/>
      <c r="M220" s="175"/>
      <c r="N220" s="175"/>
      <c r="O220" s="175"/>
      <c r="P220" s="175"/>
      <c r="Q220" s="175"/>
      <c r="R220" s="175"/>
      <c r="S220" s="175"/>
      <c r="T220" s="175"/>
      <c r="U220" s="175"/>
      <c r="V220" s="175"/>
      <c r="W220" s="127"/>
      <c r="X220" s="177"/>
      <c r="Y220" s="127"/>
      <c r="Z220" s="178"/>
      <c r="AA220" s="178"/>
      <c r="AB220" s="178"/>
      <c r="AC220" s="178"/>
      <c r="AD220" s="178"/>
      <c r="AE220" s="178"/>
      <c r="AF220" s="178"/>
      <c r="AG220" s="178"/>
      <c r="AH220" s="178"/>
      <c r="AI220" s="178"/>
      <c r="AJ220" s="179"/>
      <c r="AK220" s="179"/>
      <c r="AL220" s="178"/>
      <c r="AM220" s="178"/>
      <c r="AN220" s="178"/>
      <c r="AO220" s="178"/>
      <c r="AP220" s="178"/>
      <c r="AQ220" s="178"/>
      <c r="AR220" s="178"/>
      <c r="AS220" s="178"/>
      <c r="AT220" s="178"/>
      <c r="AU220" s="178"/>
      <c r="AV220" s="178"/>
      <c r="AW220" s="178"/>
      <c r="AX220" s="178"/>
      <c r="AY220" s="178"/>
      <c r="AZ220" s="178"/>
      <c r="BA220" s="178"/>
      <c r="BB220" s="178"/>
      <c r="BC220" s="178"/>
      <c r="BD220" s="178"/>
      <c r="BE220" s="178"/>
      <c r="BF220" s="178"/>
      <c r="BG220" s="127"/>
      <c r="BH220" s="180"/>
      <c r="BI220" s="127"/>
      <c r="BJ220" s="181"/>
      <c r="BK220" s="181"/>
      <c r="BL220" s="181"/>
      <c r="BM220" s="182"/>
      <c r="BN220" s="182"/>
      <c r="BO220" s="182"/>
      <c r="BP220" s="182"/>
      <c r="BQ220" s="182"/>
      <c r="BR220" s="182"/>
      <c r="BS220" s="182"/>
      <c r="BT220" s="127"/>
      <c r="BU220" s="183"/>
      <c r="BV220" s="127"/>
    </row>
    <row r="221" spans="1:74" s="140" customFormat="1">
      <c r="A221" s="343"/>
      <c r="B221" s="170"/>
      <c r="C221" s="339"/>
      <c r="D221" s="172"/>
      <c r="E221" s="173" t="s">
        <v>111</v>
      </c>
      <c r="F221" s="173" t="s">
        <v>244</v>
      </c>
      <c r="G221" s="189"/>
      <c r="H221" s="175"/>
      <c r="I221" s="175"/>
      <c r="J221" s="175"/>
      <c r="K221" s="175"/>
      <c r="L221" s="176"/>
      <c r="M221" s="175"/>
      <c r="N221" s="175"/>
      <c r="O221" s="175"/>
      <c r="P221" s="175"/>
      <c r="Q221" s="175"/>
      <c r="R221" s="175"/>
      <c r="S221" s="175"/>
      <c r="T221" s="175"/>
      <c r="U221" s="175"/>
      <c r="V221" s="175"/>
      <c r="W221" s="127"/>
      <c r="X221" s="177"/>
      <c r="Y221" s="127"/>
      <c r="Z221" s="178"/>
      <c r="AA221" s="178"/>
      <c r="AB221" s="178"/>
      <c r="AC221" s="178"/>
      <c r="AD221" s="178"/>
      <c r="AE221" s="178"/>
      <c r="AF221" s="178"/>
      <c r="AG221" s="178"/>
      <c r="AH221" s="178"/>
      <c r="AI221" s="178"/>
      <c r="AJ221" s="179"/>
      <c r="AK221" s="179"/>
      <c r="AL221" s="178"/>
      <c r="AM221" s="178"/>
      <c r="AN221" s="178"/>
      <c r="AO221" s="178"/>
      <c r="AP221" s="178"/>
      <c r="AQ221" s="178"/>
      <c r="AR221" s="178"/>
      <c r="AS221" s="178"/>
      <c r="AT221" s="178"/>
      <c r="AU221" s="178"/>
      <c r="AV221" s="178"/>
      <c r="AW221" s="178"/>
      <c r="AX221" s="178"/>
      <c r="AY221" s="178"/>
      <c r="AZ221" s="178"/>
      <c r="BA221" s="178"/>
      <c r="BB221" s="178"/>
      <c r="BC221" s="178"/>
      <c r="BD221" s="178"/>
      <c r="BE221" s="178"/>
      <c r="BF221" s="178"/>
      <c r="BG221" s="127"/>
      <c r="BH221" s="180"/>
      <c r="BI221" s="127"/>
      <c r="BJ221" s="181"/>
      <c r="BK221" s="181"/>
      <c r="BL221" s="181"/>
      <c r="BM221" s="182"/>
      <c r="BN221" s="182"/>
      <c r="BO221" s="182"/>
      <c r="BP221" s="182"/>
      <c r="BQ221" s="182"/>
      <c r="BR221" s="182"/>
      <c r="BS221" s="182"/>
      <c r="BT221" s="127"/>
      <c r="BU221" s="183"/>
      <c r="BV221" s="127"/>
    </row>
    <row r="222" spans="1:74" s="140" customFormat="1">
      <c r="A222" s="343"/>
      <c r="B222" s="170"/>
      <c r="C222" s="339"/>
      <c r="D222" s="172"/>
      <c r="E222" s="173" t="s">
        <v>110</v>
      </c>
      <c r="F222" s="173" t="s">
        <v>244</v>
      </c>
      <c r="G222" s="189"/>
      <c r="H222" s="175"/>
      <c r="I222" s="175"/>
      <c r="J222" s="175"/>
      <c r="K222" s="175"/>
      <c r="L222" s="176"/>
      <c r="M222" s="175"/>
      <c r="N222" s="175"/>
      <c r="O222" s="175"/>
      <c r="P222" s="175"/>
      <c r="Q222" s="175"/>
      <c r="R222" s="175"/>
      <c r="S222" s="175"/>
      <c r="T222" s="175"/>
      <c r="U222" s="175"/>
      <c r="V222" s="175"/>
      <c r="W222" s="127"/>
      <c r="X222" s="177"/>
      <c r="Y222" s="127"/>
      <c r="Z222" s="178"/>
      <c r="AA222" s="178"/>
      <c r="AB222" s="178"/>
      <c r="AC222" s="178"/>
      <c r="AD222" s="178"/>
      <c r="AE222" s="178"/>
      <c r="AF222" s="178"/>
      <c r="AG222" s="178"/>
      <c r="AH222" s="178"/>
      <c r="AI222" s="178"/>
      <c r="AJ222" s="179"/>
      <c r="AK222" s="179"/>
      <c r="AL222" s="178"/>
      <c r="AM222" s="178"/>
      <c r="AN222" s="178"/>
      <c r="AO222" s="178"/>
      <c r="AP222" s="178"/>
      <c r="AQ222" s="178"/>
      <c r="AR222" s="178"/>
      <c r="AS222" s="178"/>
      <c r="AT222" s="178"/>
      <c r="AU222" s="178"/>
      <c r="AV222" s="178"/>
      <c r="AW222" s="178"/>
      <c r="AX222" s="178"/>
      <c r="AY222" s="178"/>
      <c r="AZ222" s="178"/>
      <c r="BA222" s="178"/>
      <c r="BB222" s="178"/>
      <c r="BC222" s="178"/>
      <c r="BD222" s="178"/>
      <c r="BE222" s="178"/>
      <c r="BF222" s="178"/>
      <c r="BG222" s="127"/>
      <c r="BH222" s="180"/>
      <c r="BI222" s="127"/>
      <c r="BJ222" s="181"/>
      <c r="BK222" s="181"/>
      <c r="BL222" s="181"/>
      <c r="BM222" s="182"/>
      <c r="BN222" s="182"/>
      <c r="BO222" s="182"/>
      <c r="BP222" s="182"/>
      <c r="BQ222" s="182"/>
      <c r="BR222" s="182"/>
      <c r="BS222" s="182"/>
      <c r="BT222" s="127"/>
      <c r="BU222" s="183"/>
      <c r="BV222" s="127"/>
    </row>
    <row r="223" spans="1:74" s="140" customFormat="1">
      <c r="A223" s="343"/>
      <c r="B223" s="170"/>
      <c r="C223" s="202"/>
      <c r="D223" s="172"/>
      <c r="E223" s="173" t="s">
        <v>150</v>
      </c>
      <c r="F223" s="173" t="s">
        <v>244</v>
      </c>
      <c r="G223" s="174"/>
      <c r="H223" s="175"/>
      <c r="I223" s="175"/>
      <c r="J223" s="175"/>
      <c r="K223" s="175"/>
      <c r="L223" s="176"/>
      <c r="M223" s="175"/>
      <c r="N223" s="175"/>
      <c r="O223" s="175"/>
      <c r="P223" s="175"/>
      <c r="Q223" s="175"/>
      <c r="R223" s="175"/>
      <c r="S223" s="175"/>
      <c r="T223" s="175"/>
      <c r="U223" s="175"/>
      <c r="V223" s="175"/>
      <c r="W223" s="127"/>
      <c r="X223" s="177"/>
      <c r="Y223" s="127"/>
      <c r="Z223" s="178"/>
      <c r="AA223" s="178"/>
      <c r="AB223" s="178"/>
      <c r="AC223" s="178"/>
      <c r="AD223" s="178"/>
      <c r="AE223" s="178"/>
      <c r="AF223" s="178"/>
      <c r="AG223" s="178"/>
      <c r="AH223" s="178"/>
      <c r="AI223" s="178"/>
      <c r="AJ223" s="179"/>
      <c r="AK223" s="179"/>
      <c r="AL223" s="178"/>
      <c r="AM223" s="178"/>
      <c r="AN223" s="178"/>
      <c r="AO223" s="178"/>
      <c r="AP223" s="178"/>
      <c r="AQ223" s="178"/>
      <c r="AR223" s="178"/>
      <c r="AS223" s="178"/>
      <c r="AT223" s="178"/>
      <c r="AU223" s="178"/>
      <c r="AV223" s="178"/>
      <c r="AW223" s="178"/>
      <c r="AX223" s="178"/>
      <c r="AY223" s="178"/>
      <c r="AZ223" s="178"/>
      <c r="BA223" s="178"/>
      <c r="BB223" s="178"/>
      <c r="BC223" s="178"/>
      <c r="BD223" s="178"/>
      <c r="BE223" s="178"/>
      <c r="BF223" s="178"/>
      <c r="BG223" s="127"/>
      <c r="BH223" s="180"/>
      <c r="BI223" s="127"/>
      <c r="BJ223" s="181"/>
      <c r="BK223" s="181"/>
      <c r="BL223" s="181"/>
      <c r="BM223" s="182"/>
      <c r="BN223" s="182"/>
      <c r="BO223" s="182"/>
      <c r="BP223" s="182"/>
      <c r="BQ223" s="182"/>
      <c r="BR223" s="182"/>
      <c r="BS223" s="182"/>
      <c r="BT223" s="127"/>
      <c r="BU223" s="183"/>
      <c r="BV223" s="127"/>
    </row>
    <row r="224" spans="1:74">
      <c r="A224" s="343"/>
      <c r="B224" s="170"/>
      <c r="C224" s="184"/>
      <c r="D224" s="167"/>
      <c r="E224" s="185"/>
      <c r="F224" s="185"/>
      <c r="G224" s="168"/>
      <c r="H224" s="184"/>
      <c r="I224" s="184"/>
      <c r="J224" s="184"/>
      <c r="K224" s="184"/>
      <c r="L224" s="169"/>
      <c r="M224" s="184"/>
      <c r="N224" s="184"/>
      <c r="O224" s="184"/>
      <c r="P224" s="186"/>
      <c r="Q224" s="186"/>
      <c r="R224" s="186"/>
      <c r="S224" s="186"/>
      <c r="T224" s="186"/>
      <c r="U224" s="186"/>
      <c r="V224" s="186"/>
      <c r="X224" s="187"/>
      <c r="Z224" s="186"/>
      <c r="AA224" s="186"/>
      <c r="AB224" s="186"/>
      <c r="AC224" s="186"/>
      <c r="AD224" s="186"/>
      <c r="AE224" s="186"/>
      <c r="AF224" s="186"/>
      <c r="AG224" s="186"/>
      <c r="AH224" s="186"/>
      <c r="AI224" s="186"/>
      <c r="AL224" s="186"/>
      <c r="AM224" s="186"/>
      <c r="AN224" s="186"/>
      <c r="AO224" s="186"/>
      <c r="AP224" s="186"/>
      <c r="AQ224" s="186"/>
      <c r="AR224" s="186"/>
      <c r="AS224" s="186"/>
      <c r="AT224" s="186"/>
      <c r="AU224" s="186"/>
      <c r="AV224" s="186"/>
      <c r="AW224" s="186"/>
      <c r="AX224" s="186"/>
      <c r="AY224" s="186"/>
      <c r="AZ224" s="186"/>
      <c r="BA224" s="186"/>
      <c r="BB224" s="186"/>
      <c r="BC224" s="186"/>
      <c r="BD224" s="186"/>
      <c r="BE224" s="186"/>
      <c r="BF224" s="186"/>
      <c r="BH224" s="188"/>
      <c r="BM224" s="186"/>
      <c r="BN224" s="186"/>
      <c r="BO224" s="186"/>
      <c r="BP224" s="186"/>
      <c r="BQ224" s="186"/>
      <c r="BR224" s="186"/>
      <c r="BS224" s="186"/>
      <c r="BU224" s="188"/>
    </row>
    <row r="225" spans="1:74" s="140" customFormat="1">
      <c r="A225" s="343"/>
      <c r="B225" s="170"/>
      <c r="C225" s="338" t="s">
        <v>224</v>
      </c>
      <c r="D225" s="172"/>
      <c r="E225" s="173" t="s">
        <v>220</v>
      </c>
      <c r="F225" s="173" t="s">
        <v>193</v>
      </c>
      <c r="G225" s="189"/>
      <c r="H225" s="175"/>
      <c r="I225" s="175"/>
      <c r="J225" s="175"/>
      <c r="K225" s="175"/>
      <c r="L225" s="176"/>
      <c r="M225" s="175"/>
      <c r="N225" s="175"/>
      <c r="O225" s="175"/>
      <c r="P225" s="175"/>
      <c r="Q225" s="175"/>
      <c r="R225" s="175"/>
      <c r="S225" s="175"/>
      <c r="T225" s="175"/>
      <c r="U225" s="175"/>
      <c r="V225" s="175"/>
      <c r="W225" s="127"/>
      <c r="X225" s="177"/>
      <c r="Y225" s="127"/>
      <c r="Z225" s="178"/>
      <c r="AA225" s="178"/>
      <c r="AB225" s="178"/>
      <c r="AC225" s="178"/>
      <c r="AD225" s="178"/>
      <c r="AE225" s="178"/>
      <c r="AF225" s="178"/>
      <c r="AG225" s="178"/>
      <c r="AH225" s="178"/>
      <c r="AI225" s="178"/>
      <c r="AJ225" s="179"/>
      <c r="AK225" s="179"/>
      <c r="AL225" s="178"/>
      <c r="AM225" s="178"/>
      <c r="AN225" s="178"/>
      <c r="AO225" s="178"/>
      <c r="AP225" s="178"/>
      <c r="AQ225" s="178"/>
      <c r="AR225" s="178"/>
      <c r="AS225" s="178"/>
      <c r="AT225" s="178"/>
      <c r="AU225" s="178"/>
      <c r="AV225" s="178"/>
      <c r="AW225" s="178"/>
      <c r="AX225" s="178"/>
      <c r="AY225" s="178"/>
      <c r="AZ225" s="178"/>
      <c r="BA225" s="178"/>
      <c r="BB225" s="178"/>
      <c r="BC225" s="178"/>
      <c r="BD225" s="178"/>
      <c r="BE225" s="178"/>
      <c r="BF225" s="178"/>
      <c r="BG225" s="127"/>
      <c r="BH225" s="180"/>
      <c r="BI225" s="127"/>
      <c r="BJ225" s="181"/>
      <c r="BK225" s="181"/>
      <c r="BL225" s="181"/>
      <c r="BM225" s="182"/>
      <c r="BN225" s="182"/>
      <c r="BO225" s="182"/>
      <c r="BP225" s="182"/>
      <c r="BQ225" s="182"/>
      <c r="BR225" s="182"/>
      <c r="BS225" s="182"/>
      <c r="BT225" s="127"/>
      <c r="BU225" s="183"/>
      <c r="BV225" s="127"/>
    </row>
    <row r="226" spans="1:74" s="140" customFormat="1">
      <c r="A226" s="343"/>
      <c r="B226" s="170"/>
      <c r="C226" s="339"/>
      <c r="D226" s="172"/>
      <c r="E226" s="173" t="s">
        <v>111</v>
      </c>
      <c r="F226" s="173" t="s">
        <v>243</v>
      </c>
      <c r="G226" s="189"/>
      <c r="H226" s="175"/>
      <c r="I226" s="175"/>
      <c r="J226" s="175"/>
      <c r="K226" s="175"/>
      <c r="L226" s="176"/>
      <c r="M226" s="175"/>
      <c r="N226" s="175"/>
      <c r="O226" s="175"/>
      <c r="P226" s="175"/>
      <c r="Q226" s="175"/>
      <c r="R226" s="175"/>
      <c r="S226" s="175"/>
      <c r="T226" s="175"/>
      <c r="U226" s="175"/>
      <c r="V226" s="175"/>
      <c r="W226" s="127"/>
      <c r="X226" s="177"/>
      <c r="Y226" s="127"/>
      <c r="Z226" s="178"/>
      <c r="AA226" s="178"/>
      <c r="AB226" s="178"/>
      <c r="AC226" s="178"/>
      <c r="AD226" s="178"/>
      <c r="AE226" s="178"/>
      <c r="AF226" s="178"/>
      <c r="AG226" s="178"/>
      <c r="AH226" s="178"/>
      <c r="AI226" s="178"/>
      <c r="AJ226" s="179"/>
      <c r="AK226" s="179"/>
      <c r="AL226" s="178"/>
      <c r="AM226" s="178"/>
      <c r="AN226" s="178"/>
      <c r="AO226" s="178"/>
      <c r="AP226" s="178"/>
      <c r="AQ226" s="178"/>
      <c r="AR226" s="178"/>
      <c r="AS226" s="178"/>
      <c r="AT226" s="178"/>
      <c r="AU226" s="178"/>
      <c r="AV226" s="178"/>
      <c r="AW226" s="178"/>
      <c r="AX226" s="178"/>
      <c r="AY226" s="178"/>
      <c r="AZ226" s="178"/>
      <c r="BA226" s="178"/>
      <c r="BB226" s="178"/>
      <c r="BC226" s="178"/>
      <c r="BD226" s="178"/>
      <c r="BE226" s="178"/>
      <c r="BF226" s="178"/>
      <c r="BG226" s="127"/>
      <c r="BH226" s="180"/>
      <c r="BI226" s="127"/>
      <c r="BJ226" s="181"/>
      <c r="BK226" s="181"/>
      <c r="BL226" s="181"/>
      <c r="BM226" s="182"/>
      <c r="BN226" s="182"/>
      <c r="BO226" s="182"/>
      <c r="BP226" s="182"/>
      <c r="BQ226" s="182"/>
      <c r="BR226" s="182"/>
      <c r="BS226" s="182"/>
      <c r="BT226" s="127"/>
      <c r="BU226" s="183"/>
      <c r="BV226" s="127"/>
    </row>
    <row r="227" spans="1:74" s="140" customFormat="1">
      <c r="A227" s="343"/>
      <c r="B227" s="170"/>
      <c r="C227" s="339"/>
      <c r="D227" s="172"/>
      <c r="E227" s="173" t="s">
        <v>110</v>
      </c>
      <c r="F227" s="173" t="s">
        <v>243</v>
      </c>
      <c r="G227" s="189"/>
      <c r="H227" s="175"/>
      <c r="I227" s="175"/>
      <c r="J227" s="175"/>
      <c r="K227" s="175"/>
      <c r="L227" s="176"/>
      <c r="M227" s="175"/>
      <c r="N227" s="175"/>
      <c r="O227" s="175"/>
      <c r="P227" s="175"/>
      <c r="Q227" s="175"/>
      <c r="R227" s="175"/>
      <c r="S227" s="175"/>
      <c r="T227" s="175"/>
      <c r="U227" s="175"/>
      <c r="V227" s="175"/>
      <c r="W227" s="127"/>
      <c r="X227" s="177"/>
      <c r="Y227" s="127"/>
      <c r="Z227" s="178"/>
      <c r="AA227" s="178"/>
      <c r="AB227" s="178"/>
      <c r="AC227" s="178"/>
      <c r="AD227" s="178"/>
      <c r="AE227" s="178"/>
      <c r="AF227" s="178"/>
      <c r="AG227" s="178"/>
      <c r="AH227" s="178"/>
      <c r="AI227" s="178"/>
      <c r="AJ227" s="179"/>
      <c r="AK227" s="179"/>
      <c r="AL227" s="178"/>
      <c r="AM227" s="178"/>
      <c r="AN227" s="178"/>
      <c r="AO227" s="178"/>
      <c r="AP227" s="178"/>
      <c r="AQ227" s="178"/>
      <c r="AR227" s="178"/>
      <c r="AS227" s="178"/>
      <c r="AT227" s="178"/>
      <c r="AU227" s="178"/>
      <c r="AV227" s="178"/>
      <c r="AW227" s="178"/>
      <c r="AX227" s="178"/>
      <c r="AY227" s="178"/>
      <c r="AZ227" s="178"/>
      <c r="BA227" s="178"/>
      <c r="BB227" s="178"/>
      <c r="BC227" s="178"/>
      <c r="BD227" s="178"/>
      <c r="BE227" s="178"/>
      <c r="BF227" s="178"/>
      <c r="BG227" s="127"/>
      <c r="BH227" s="180"/>
      <c r="BI227" s="127"/>
      <c r="BJ227" s="181"/>
      <c r="BK227" s="181"/>
      <c r="BL227" s="181"/>
      <c r="BM227" s="182"/>
      <c r="BN227" s="182"/>
      <c r="BO227" s="182"/>
      <c r="BP227" s="182"/>
      <c r="BQ227" s="182"/>
      <c r="BR227" s="182"/>
      <c r="BS227" s="182"/>
      <c r="BT227" s="127"/>
      <c r="BU227" s="183"/>
      <c r="BV227" s="127"/>
    </row>
    <row r="228" spans="1:74" s="140" customFormat="1">
      <c r="A228" s="343"/>
      <c r="B228" s="170"/>
      <c r="C228" s="202"/>
      <c r="D228" s="172"/>
      <c r="E228" s="173" t="s">
        <v>150</v>
      </c>
      <c r="F228" s="173" t="s">
        <v>243</v>
      </c>
      <c r="G228" s="174"/>
      <c r="H228" s="175"/>
      <c r="I228" s="175"/>
      <c r="J228" s="175"/>
      <c r="K228" s="175"/>
      <c r="L228" s="176"/>
      <c r="M228" s="175"/>
      <c r="N228" s="175"/>
      <c r="O228" s="175"/>
      <c r="P228" s="175"/>
      <c r="Q228" s="175"/>
      <c r="R228" s="175"/>
      <c r="S228" s="175"/>
      <c r="T228" s="175"/>
      <c r="U228" s="175"/>
      <c r="V228" s="175"/>
      <c r="W228" s="127"/>
      <c r="X228" s="177"/>
      <c r="Y228" s="127"/>
      <c r="Z228" s="178"/>
      <c r="AA228" s="178"/>
      <c r="AB228" s="178"/>
      <c r="AC228" s="178"/>
      <c r="AD228" s="178"/>
      <c r="AE228" s="178"/>
      <c r="AF228" s="178"/>
      <c r="AG228" s="178"/>
      <c r="AH228" s="178"/>
      <c r="AI228" s="178"/>
      <c r="AJ228" s="179"/>
      <c r="AK228" s="179"/>
      <c r="AL228" s="178"/>
      <c r="AM228" s="178"/>
      <c r="AN228" s="178"/>
      <c r="AO228" s="178"/>
      <c r="AP228" s="178"/>
      <c r="AQ228" s="178"/>
      <c r="AR228" s="178"/>
      <c r="AS228" s="178"/>
      <c r="AT228" s="178"/>
      <c r="AU228" s="178"/>
      <c r="AV228" s="178"/>
      <c r="AW228" s="178"/>
      <c r="AX228" s="178"/>
      <c r="AY228" s="178"/>
      <c r="AZ228" s="178"/>
      <c r="BA228" s="178"/>
      <c r="BB228" s="178"/>
      <c r="BC228" s="178"/>
      <c r="BD228" s="178"/>
      <c r="BE228" s="178"/>
      <c r="BF228" s="178"/>
      <c r="BG228" s="127"/>
      <c r="BH228" s="180"/>
      <c r="BI228" s="127"/>
      <c r="BJ228" s="181"/>
      <c r="BK228" s="181"/>
      <c r="BL228" s="181"/>
      <c r="BM228" s="182"/>
      <c r="BN228" s="182"/>
      <c r="BO228" s="182"/>
      <c r="BP228" s="182"/>
      <c r="BQ228" s="182"/>
      <c r="BR228" s="182"/>
      <c r="BS228" s="182"/>
      <c r="BT228" s="127"/>
      <c r="BU228" s="183"/>
      <c r="BV228" s="127"/>
    </row>
    <row r="229" spans="1:74">
      <c r="A229" s="343"/>
      <c r="B229" s="170"/>
      <c r="C229" s="184"/>
      <c r="D229" s="167"/>
      <c r="E229" s="185"/>
      <c r="F229" s="185"/>
      <c r="G229" s="168"/>
      <c r="H229" s="184"/>
      <c r="I229" s="184"/>
      <c r="J229" s="184"/>
      <c r="K229" s="184"/>
      <c r="L229" s="169"/>
      <c r="M229" s="184"/>
      <c r="N229" s="184"/>
      <c r="O229" s="184"/>
      <c r="P229" s="186"/>
      <c r="Q229" s="186"/>
      <c r="R229" s="186"/>
      <c r="S229" s="186"/>
      <c r="T229" s="186"/>
      <c r="U229" s="186"/>
      <c r="V229" s="186"/>
      <c r="X229" s="187"/>
      <c r="Z229" s="186"/>
      <c r="AA229" s="186"/>
      <c r="AB229" s="186"/>
      <c r="AC229" s="186"/>
      <c r="AD229" s="186"/>
      <c r="AE229" s="186"/>
      <c r="AF229" s="186"/>
      <c r="AG229" s="186"/>
      <c r="AH229" s="186"/>
      <c r="AI229" s="186"/>
      <c r="AL229" s="186"/>
      <c r="AM229" s="186"/>
      <c r="AN229" s="186"/>
      <c r="AO229" s="186"/>
      <c r="AP229" s="186"/>
      <c r="AQ229" s="186"/>
      <c r="AR229" s="186"/>
      <c r="AS229" s="186"/>
      <c r="AT229" s="186"/>
      <c r="AU229" s="186"/>
      <c r="AV229" s="186"/>
      <c r="AW229" s="186"/>
      <c r="AX229" s="186"/>
      <c r="AY229" s="186"/>
      <c r="AZ229" s="186"/>
      <c r="BA229" s="186"/>
      <c r="BB229" s="186"/>
      <c r="BC229" s="186"/>
      <c r="BD229" s="186"/>
      <c r="BE229" s="186"/>
      <c r="BF229" s="186"/>
      <c r="BH229" s="188"/>
      <c r="BM229" s="186"/>
      <c r="BN229" s="186"/>
      <c r="BO229" s="186"/>
      <c r="BP229" s="186"/>
      <c r="BQ229" s="186"/>
      <c r="BR229" s="186"/>
      <c r="BS229" s="186"/>
      <c r="BU229" s="188"/>
    </row>
    <row r="230" spans="1:74" s="201" customFormat="1">
      <c r="A230" s="343"/>
      <c r="B230" s="191"/>
      <c r="C230" s="344" t="s">
        <v>225</v>
      </c>
      <c r="D230" s="193"/>
      <c r="E230" s="194" t="s">
        <v>220</v>
      </c>
      <c r="F230" s="194" t="s">
        <v>244</v>
      </c>
      <c r="G230" s="195"/>
      <c r="H230" s="176"/>
      <c r="I230" s="176"/>
      <c r="J230" s="176"/>
      <c r="K230" s="176"/>
      <c r="L230" s="176"/>
      <c r="M230" s="176"/>
      <c r="N230" s="176"/>
      <c r="O230" s="176"/>
      <c r="P230" s="176"/>
      <c r="Q230" s="176"/>
      <c r="R230" s="176"/>
      <c r="S230" s="176"/>
      <c r="T230" s="176"/>
      <c r="U230" s="176"/>
      <c r="V230" s="176"/>
      <c r="W230" s="196"/>
      <c r="X230" s="197"/>
      <c r="Y230" s="196"/>
      <c r="Z230" s="179"/>
      <c r="AA230" s="179"/>
      <c r="AB230" s="179"/>
      <c r="AC230" s="179"/>
      <c r="AD230" s="179"/>
      <c r="AE230" s="179"/>
      <c r="AF230" s="179"/>
      <c r="AG230" s="179"/>
      <c r="AH230" s="179"/>
      <c r="AI230" s="179"/>
      <c r="AJ230" s="179"/>
      <c r="AK230" s="179"/>
      <c r="AL230" s="179"/>
      <c r="AM230" s="179"/>
      <c r="AN230" s="179"/>
      <c r="AO230" s="179"/>
      <c r="AP230" s="179"/>
      <c r="AQ230" s="179"/>
      <c r="AR230" s="179"/>
      <c r="AS230" s="179"/>
      <c r="AT230" s="179"/>
      <c r="AU230" s="179"/>
      <c r="AV230" s="179"/>
      <c r="AW230" s="179"/>
      <c r="AX230" s="179"/>
      <c r="AY230" s="179"/>
      <c r="AZ230" s="179"/>
      <c r="BA230" s="179"/>
      <c r="BB230" s="179"/>
      <c r="BC230" s="179"/>
      <c r="BD230" s="179"/>
      <c r="BE230" s="179"/>
      <c r="BF230" s="179"/>
      <c r="BG230" s="196"/>
      <c r="BH230" s="198"/>
      <c r="BI230" s="196"/>
      <c r="BJ230" s="199"/>
      <c r="BK230" s="199"/>
      <c r="BL230" s="199"/>
      <c r="BM230" s="199"/>
      <c r="BN230" s="199"/>
      <c r="BO230" s="199"/>
      <c r="BP230" s="199"/>
      <c r="BQ230" s="199"/>
      <c r="BR230" s="199"/>
      <c r="BS230" s="199"/>
      <c r="BT230" s="196"/>
      <c r="BU230" s="200"/>
      <c r="BV230" s="196"/>
    </row>
    <row r="231" spans="1:74" s="201" customFormat="1">
      <c r="A231" s="343"/>
      <c r="B231" s="191"/>
      <c r="C231" s="345"/>
      <c r="D231" s="193"/>
      <c r="E231" s="194" t="s">
        <v>111</v>
      </c>
      <c r="F231" s="194" t="s">
        <v>244</v>
      </c>
      <c r="G231" s="195"/>
      <c r="H231" s="176"/>
      <c r="I231" s="176"/>
      <c r="J231" s="176"/>
      <c r="K231" s="176"/>
      <c r="L231" s="176"/>
      <c r="M231" s="176"/>
      <c r="N231" s="176"/>
      <c r="O231" s="176"/>
      <c r="P231" s="176"/>
      <c r="Q231" s="176"/>
      <c r="R231" s="176"/>
      <c r="S231" s="176"/>
      <c r="T231" s="176"/>
      <c r="U231" s="176"/>
      <c r="V231" s="176"/>
      <c r="W231" s="196"/>
      <c r="X231" s="197"/>
      <c r="Y231" s="196"/>
      <c r="Z231" s="179"/>
      <c r="AA231" s="179"/>
      <c r="AB231" s="179"/>
      <c r="AC231" s="179"/>
      <c r="AD231" s="179"/>
      <c r="AE231" s="179"/>
      <c r="AF231" s="179"/>
      <c r="AG231" s="179"/>
      <c r="AH231" s="179"/>
      <c r="AI231" s="179"/>
      <c r="AJ231" s="179"/>
      <c r="AK231" s="179"/>
      <c r="AL231" s="179"/>
      <c r="AM231" s="179"/>
      <c r="AN231" s="179"/>
      <c r="AO231" s="179"/>
      <c r="AP231" s="179"/>
      <c r="AQ231" s="179"/>
      <c r="AR231" s="179"/>
      <c r="AS231" s="179"/>
      <c r="AT231" s="179"/>
      <c r="AU231" s="179"/>
      <c r="AV231" s="179"/>
      <c r="AW231" s="179"/>
      <c r="AX231" s="179"/>
      <c r="AY231" s="179"/>
      <c r="AZ231" s="179"/>
      <c r="BA231" s="179"/>
      <c r="BB231" s="179"/>
      <c r="BC231" s="179"/>
      <c r="BD231" s="179"/>
      <c r="BE231" s="179"/>
      <c r="BF231" s="179"/>
      <c r="BG231" s="196"/>
      <c r="BH231" s="198"/>
      <c r="BI231" s="196"/>
      <c r="BJ231" s="199"/>
      <c r="BK231" s="199"/>
      <c r="BL231" s="199"/>
      <c r="BM231" s="199"/>
      <c r="BN231" s="199"/>
      <c r="BO231" s="199"/>
      <c r="BP231" s="199"/>
      <c r="BQ231" s="199"/>
      <c r="BR231" s="199"/>
      <c r="BS231" s="199"/>
      <c r="BT231" s="196"/>
      <c r="BU231" s="200"/>
      <c r="BV231" s="196"/>
    </row>
    <row r="232" spans="1:74" s="201" customFormat="1">
      <c r="A232" s="343"/>
      <c r="B232" s="191"/>
      <c r="C232" s="345"/>
      <c r="D232" s="193"/>
      <c r="E232" s="194" t="s">
        <v>110</v>
      </c>
      <c r="F232" s="194" t="s">
        <v>244</v>
      </c>
      <c r="G232" s="195"/>
      <c r="H232" s="176"/>
      <c r="I232" s="176"/>
      <c r="J232" s="176"/>
      <c r="K232" s="176"/>
      <c r="L232" s="176"/>
      <c r="M232" s="176"/>
      <c r="N232" s="176"/>
      <c r="O232" s="176"/>
      <c r="P232" s="176"/>
      <c r="Q232" s="176"/>
      <c r="R232" s="176"/>
      <c r="S232" s="176"/>
      <c r="T232" s="176"/>
      <c r="U232" s="176"/>
      <c r="V232" s="176"/>
      <c r="W232" s="196"/>
      <c r="X232" s="197"/>
      <c r="Y232" s="196"/>
      <c r="Z232" s="179"/>
      <c r="AA232" s="179"/>
      <c r="AB232" s="179"/>
      <c r="AC232" s="179"/>
      <c r="AD232" s="179"/>
      <c r="AE232" s="179"/>
      <c r="AF232" s="179"/>
      <c r="AG232" s="179"/>
      <c r="AH232" s="179"/>
      <c r="AI232" s="179"/>
      <c r="AJ232" s="179"/>
      <c r="AK232" s="179"/>
      <c r="AL232" s="179"/>
      <c r="AM232" s="179"/>
      <c r="AN232" s="179"/>
      <c r="AO232" s="179"/>
      <c r="AP232" s="179"/>
      <c r="AQ232" s="179"/>
      <c r="AR232" s="179"/>
      <c r="AS232" s="179"/>
      <c r="AT232" s="179"/>
      <c r="AU232" s="179"/>
      <c r="AV232" s="179"/>
      <c r="AW232" s="179"/>
      <c r="AX232" s="179"/>
      <c r="AY232" s="179"/>
      <c r="AZ232" s="179"/>
      <c r="BA232" s="179"/>
      <c r="BB232" s="179"/>
      <c r="BC232" s="179"/>
      <c r="BD232" s="179"/>
      <c r="BE232" s="179"/>
      <c r="BF232" s="179"/>
      <c r="BG232" s="196"/>
      <c r="BH232" s="198"/>
      <c r="BI232" s="196"/>
      <c r="BJ232" s="199"/>
      <c r="BK232" s="199"/>
      <c r="BL232" s="199"/>
      <c r="BM232" s="199"/>
      <c r="BN232" s="199"/>
      <c r="BO232" s="199"/>
      <c r="BP232" s="199"/>
      <c r="BQ232" s="199"/>
      <c r="BR232" s="199"/>
      <c r="BS232" s="199"/>
      <c r="BT232" s="196"/>
      <c r="BU232" s="200"/>
      <c r="BV232" s="196"/>
    </row>
    <row r="233" spans="1:74" s="201" customFormat="1">
      <c r="A233" s="343"/>
      <c r="B233" s="191"/>
      <c r="C233" s="203"/>
      <c r="D233" s="193"/>
      <c r="E233" s="194" t="s">
        <v>150</v>
      </c>
      <c r="F233" s="194" t="s">
        <v>244</v>
      </c>
      <c r="G233" s="204"/>
      <c r="H233" s="176"/>
      <c r="I233" s="176"/>
      <c r="J233" s="176"/>
      <c r="K233" s="176"/>
      <c r="L233" s="176"/>
      <c r="M233" s="176"/>
      <c r="N233" s="176"/>
      <c r="O233" s="176"/>
      <c r="P233" s="176"/>
      <c r="Q233" s="176"/>
      <c r="R233" s="176"/>
      <c r="S233" s="176"/>
      <c r="T233" s="176"/>
      <c r="U233" s="176"/>
      <c r="V233" s="176"/>
      <c r="W233" s="196"/>
      <c r="X233" s="197"/>
      <c r="Y233" s="196"/>
      <c r="Z233" s="179"/>
      <c r="AA233" s="179"/>
      <c r="AB233" s="179"/>
      <c r="AC233" s="179"/>
      <c r="AD233" s="179"/>
      <c r="AE233" s="179"/>
      <c r="AF233" s="179"/>
      <c r="AG233" s="179"/>
      <c r="AH233" s="179"/>
      <c r="AI233" s="179"/>
      <c r="AJ233" s="179"/>
      <c r="AK233" s="179"/>
      <c r="AL233" s="179"/>
      <c r="AM233" s="179"/>
      <c r="AN233" s="179"/>
      <c r="AO233" s="179"/>
      <c r="AP233" s="179"/>
      <c r="AQ233" s="179"/>
      <c r="AR233" s="179"/>
      <c r="AS233" s="179"/>
      <c r="AT233" s="179"/>
      <c r="AU233" s="179"/>
      <c r="AV233" s="179"/>
      <c r="AW233" s="179"/>
      <c r="AX233" s="179"/>
      <c r="AY233" s="179"/>
      <c r="AZ233" s="179"/>
      <c r="BA233" s="179"/>
      <c r="BB233" s="179"/>
      <c r="BC233" s="179"/>
      <c r="BD233" s="179"/>
      <c r="BE233" s="179"/>
      <c r="BF233" s="179"/>
      <c r="BG233" s="196"/>
      <c r="BH233" s="198"/>
      <c r="BI233" s="196"/>
      <c r="BJ233" s="199"/>
      <c r="BK233" s="199"/>
      <c r="BL233" s="199"/>
      <c r="BM233" s="199"/>
      <c r="BN233" s="199"/>
      <c r="BO233" s="199"/>
      <c r="BP233" s="199"/>
      <c r="BQ233" s="199"/>
      <c r="BR233" s="199"/>
      <c r="BS233" s="199"/>
      <c r="BT233" s="196"/>
      <c r="BU233" s="200"/>
      <c r="BV233" s="196"/>
    </row>
    <row r="234" spans="1:74">
      <c r="A234" s="343"/>
      <c r="B234" s="170"/>
      <c r="C234" s="184"/>
      <c r="D234" s="167"/>
      <c r="E234" s="185"/>
      <c r="F234" s="185"/>
      <c r="G234" s="168"/>
      <c r="H234" s="184"/>
      <c r="I234" s="184"/>
      <c r="J234" s="184"/>
      <c r="K234" s="184"/>
      <c r="L234" s="169"/>
      <c r="M234" s="184"/>
      <c r="N234" s="184"/>
      <c r="O234" s="184"/>
      <c r="P234" s="186"/>
      <c r="Q234" s="186"/>
      <c r="R234" s="186"/>
      <c r="S234" s="186"/>
      <c r="T234" s="186"/>
      <c r="U234" s="186"/>
      <c r="V234" s="186"/>
      <c r="X234" s="187"/>
      <c r="Z234" s="186"/>
      <c r="AA234" s="186"/>
      <c r="AB234" s="186"/>
      <c r="AC234" s="186"/>
      <c r="AD234" s="186"/>
      <c r="AE234" s="186"/>
      <c r="AF234" s="186"/>
      <c r="AG234" s="186"/>
      <c r="AH234" s="186"/>
      <c r="AI234" s="186"/>
      <c r="AL234" s="186"/>
      <c r="AM234" s="186"/>
      <c r="AN234" s="186"/>
      <c r="AO234" s="186"/>
      <c r="AP234" s="186"/>
      <c r="AQ234" s="186"/>
      <c r="AR234" s="186"/>
      <c r="AS234" s="186"/>
      <c r="AT234" s="186"/>
      <c r="AU234" s="186"/>
      <c r="AV234" s="186"/>
      <c r="AW234" s="186"/>
      <c r="AX234" s="186"/>
      <c r="AY234" s="186"/>
      <c r="AZ234" s="186"/>
      <c r="BA234" s="186"/>
      <c r="BB234" s="186"/>
      <c r="BC234" s="186"/>
      <c r="BD234" s="186"/>
      <c r="BE234" s="186"/>
      <c r="BF234" s="186"/>
      <c r="BH234" s="188"/>
      <c r="BM234" s="186"/>
      <c r="BN234" s="186"/>
      <c r="BO234" s="186"/>
      <c r="BP234" s="186"/>
      <c r="BQ234" s="186"/>
      <c r="BR234" s="186"/>
      <c r="BS234" s="186"/>
      <c r="BU234" s="188"/>
    </row>
    <row r="235" spans="1:74" s="140" customFormat="1">
      <c r="A235" s="343"/>
      <c r="B235" s="170"/>
      <c r="C235" s="338" t="s">
        <v>226</v>
      </c>
      <c r="D235" s="172"/>
      <c r="E235" s="173" t="s">
        <v>220</v>
      </c>
      <c r="F235" s="173" t="s">
        <v>262</v>
      </c>
      <c r="G235" s="189"/>
      <c r="H235" s="175"/>
      <c r="I235" s="175"/>
      <c r="J235" s="175"/>
      <c r="K235" s="175"/>
      <c r="L235" s="176"/>
      <c r="M235" s="175"/>
      <c r="N235" s="175"/>
      <c r="O235" s="175"/>
      <c r="P235" s="175"/>
      <c r="Q235" s="175"/>
      <c r="R235" s="175"/>
      <c r="S235" s="175"/>
      <c r="T235" s="175"/>
      <c r="U235" s="175"/>
      <c r="V235" s="175"/>
      <c r="W235" s="127"/>
      <c r="X235" s="177"/>
      <c r="Y235" s="127"/>
      <c r="Z235" s="178"/>
      <c r="AA235" s="178"/>
      <c r="AB235" s="178"/>
      <c r="AC235" s="178"/>
      <c r="AD235" s="178"/>
      <c r="AE235" s="178"/>
      <c r="AF235" s="178"/>
      <c r="AG235" s="178"/>
      <c r="AH235" s="178"/>
      <c r="AI235" s="178"/>
      <c r="AJ235" s="179"/>
      <c r="AK235" s="179"/>
      <c r="AL235" s="178"/>
      <c r="AM235" s="178"/>
      <c r="AN235" s="178"/>
      <c r="AO235" s="178"/>
      <c r="AP235" s="178"/>
      <c r="AQ235" s="178"/>
      <c r="AR235" s="178"/>
      <c r="AS235" s="178"/>
      <c r="AT235" s="178"/>
      <c r="AU235" s="178"/>
      <c r="AV235" s="178"/>
      <c r="AW235" s="178"/>
      <c r="AX235" s="178"/>
      <c r="AY235" s="178"/>
      <c r="AZ235" s="178"/>
      <c r="BA235" s="178"/>
      <c r="BB235" s="178"/>
      <c r="BC235" s="178"/>
      <c r="BD235" s="178"/>
      <c r="BE235" s="178"/>
      <c r="BF235" s="178"/>
      <c r="BG235" s="127"/>
      <c r="BH235" s="180"/>
      <c r="BI235" s="127"/>
      <c r="BJ235" s="181"/>
      <c r="BK235" s="181"/>
      <c r="BL235" s="181"/>
      <c r="BM235" s="182"/>
      <c r="BN235" s="182"/>
      <c r="BO235" s="182"/>
      <c r="BP235" s="182"/>
      <c r="BQ235" s="182"/>
      <c r="BR235" s="182"/>
      <c r="BS235" s="182"/>
      <c r="BT235" s="127"/>
      <c r="BU235" s="183"/>
      <c r="BV235" s="127"/>
    </row>
    <row r="236" spans="1:74" s="140" customFormat="1">
      <c r="A236" s="343"/>
      <c r="B236" s="170"/>
      <c r="C236" s="339"/>
      <c r="D236" s="172"/>
      <c r="E236" s="173" t="s">
        <v>111</v>
      </c>
      <c r="F236" s="173" t="s">
        <v>262</v>
      </c>
      <c r="G236" s="189"/>
      <c r="H236" s="175"/>
      <c r="I236" s="175"/>
      <c r="J236" s="175"/>
      <c r="K236" s="175"/>
      <c r="L236" s="176"/>
      <c r="M236" s="175"/>
      <c r="N236" s="175"/>
      <c r="O236" s="175"/>
      <c r="P236" s="175"/>
      <c r="Q236" s="175"/>
      <c r="R236" s="175"/>
      <c r="S236" s="175"/>
      <c r="T236" s="175"/>
      <c r="U236" s="175"/>
      <c r="V236" s="175"/>
      <c r="W236" s="127"/>
      <c r="X236" s="177"/>
      <c r="Y236" s="127"/>
      <c r="Z236" s="178"/>
      <c r="AA236" s="178"/>
      <c r="AB236" s="178"/>
      <c r="AC236" s="178"/>
      <c r="AD236" s="178"/>
      <c r="AE236" s="178"/>
      <c r="AF236" s="178"/>
      <c r="AG236" s="178"/>
      <c r="AH236" s="178"/>
      <c r="AI236" s="178"/>
      <c r="AJ236" s="179"/>
      <c r="AK236" s="179"/>
      <c r="AL236" s="178"/>
      <c r="AM236" s="178"/>
      <c r="AN236" s="178"/>
      <c r="AO236" s="178"/>
      <c r="AP236" s="178"/>
      <c r="AQ236" s="178"/>
      <c r="AR236" s="178"/>
      <c r="AS236" s="178"/>
      <c r="AT236" s="178"/>
      <c r="AU236" s="178"/>
      <c r="AV236" s="178"/>
      <c r="AW236" s="178"/>
      <c r="AX236" s="178"/>
      <c r="AY236" s="178"/>
      <c r="AZ236" s="178"/>
      <c r="BA236" s="178"/>
      <c r="BB236" s="178"/>
      <c r="BC236" s="178"/>
      <c r="BD236" s="178"/>
      <c r="BE236" s="178"/>
      <c r="BF236" s="178"/>
      <c r="BG236" s="127"/>
      <c r="BH236" s="180"/>
      <c r="BI236" s="127"/>
      <c r="BJ236" s="181"/>
      <c r="BK236" s="181"/>
      <c r="BL236" s="181"/>
      <c r="BM236" s="182"/>
      <c r="BN236" s="182"/>
      <c r="BO236" s="182"/>
      <c r="BP236" s="182"/>
      <c r="BQ236" s="182"/>
      <c r="BR236" s="182"/>
      <c r="BS236" s="182"/>
      <c r="BT236" s="127"/>
      <c r="BU236" s="183"/>
      <c r="BV236" s="127"/>
    </row>
    <row r="237" spans="1:74" s="140" customFormat="1">
      <c r="A237" s="343"/>
      <c r="B237" s="170"/>
      <c r="C237" s="339"/>
      <c r="D237" s="172"/>
      <c r="E237" s="173" t="s">
        <v>110</v>
      </c>
      <c r="F237" s="173" t="s">
        <v>262</v>
      </c>
      <c r="G237" s="189"/>
      <c r="H237" s="175"/>
      <c r="I237" s="175"/>
      <c r="J237" s="175"/>
      <c r="K237" s="175"/>
      <c r="L237" s="176"/>
      <c r="M237" s="175"/>
      <c r="N237" s="175"/>
      <c r="O237" s="175"/>
      <c r="P237" s="175"/>
      <c r="Q237" s="175"/>
      <c r="R237" s="175"/>
      <c r="S237" s="175"/>
      <c r="T237" s="175"/>
      <c r="U237" s="175"/>
      <c r="V237" s="175"/>
      <c r="W237" s="127"/>
      <c r="X237" s="177"/>
      <c r="Y237" s="127"/>
      <c r="Z237" s="178"/>
      <c r="AA237" s="178"/>
      <c r="AB237" s="178"/>
      <c r="AC237" s="178"/>
      <c r="AD237" s="178"/>
      <c r="AE237" s="178"/>
      <c r="AF237" s="178"/>
      <c r="AG237" s="178"/>
      <c r="AH237" s="178"/>
      <c r="AI237" s="178"/>
      <c r="AJ237" s="179"/>
      <c r="AK237" s="179"/>
      <c r="AL237" s="178"/>
      <c r="AM237" s="178"/>
      <c r="AN237" s="178"/>
      <c r="AO237" s="178"/>
      <c r="AP237" s="178"/>
      <c r="AQ237" s="178"/>
      <c r="AR237" s="178"/>
      <c r="AS237" s="178"/>
      <c r="AT237" s="178"/>
      <c r="AU237" s="178"/>
      <c r="AV237" s="178"/>
      <c r="AW237" s="178"/>
      <c r="AX237" s="178"/>
      <c r="AY237" s="178"/>
      <c r="AZ237" s="178"/>
      <c r="BA237" s="178"/>
      <c r="BB237" s="178"/>
      <c r="BC237" s="178"/>
      <c r="BD237" s="178"/>
      <c r="BE237" s="178"/>
      <c r="BF237" s="178"/>
      <c r="BG237" s="127"/>
      <c r="BH237" s="180"/>
      <c r="BI237" s="127"/>
      <c r="BJ237" s="181"/>
      <c r="BK237" s="181"/>
      <c r="BL237" s="181"/>
      <c r="BM237" s="182"/>
      <c r="BN237" s="182"/>
      <c r="BO237" s="182"/>
      <c r="BP237" s="182"/>
      <c r="BQ237" s="182"/>
      <c r="BR237" s="182"/>
      <c r="BS237" s="182"/>
      <c r="BT237" s="127"/>
      <c r="BU237" s="183"/>
      <c r="BV237" s="127"/>
    </row>
    <row r="238" spans="1:74" s="140" customFormat="1">
      <c r="A238" s="343"/>
      <c r="B238" s="170"/>
      <c r="C238" s="202"/>
      <c r="D238" s="172"/>
      <c r="E238" s="173" t="s">
        <v>150</v>
      </c>
      <c r="F238" s="173" t="s">
        <v>262</v>
      </c>
      <c r="G238" s="174"/>
      <c r="H238" s="175"/>
      <c r="I238" s="175"/>
      <c r="J238" s="175"/>
      <c r="K238" s="175"/>
      <c r="L238" s="176"/>
      <c r="M238" s="175"/>
      <c r="N238" s="175"/>
      <c r="O238" s="175"/>
      <c r="P238" s="175"/>
      <c r="Q238" s="175"/>
      <c r="R238" s="175"/>
      <c r="S238" s="175"/>
      <c r="T238" s="175"/>
      <c r="U238" s="175"/>
      <c r="V238" s="175"/>
      <c r="W238" s="127"/>
      <c r="X238" s="177"/>
      <c r="Y238" s="127"/>
      <c r="Z238" s="178"/>
      <c r="AA238" s="178"/>
      <c r="AB238" s="178"/>
      <c r="AC238" s="178"/>
      <c r="AD238" s="178"/>
      <c r="AE238" s="178"/>
      <c r="AF238" s="178"/>
      <c r="AG238" s="178"/>
      <c r="AH238" s="178"/>
      <c r="AI238" s="178"/>
      <c r="AJ238" s="179"/>
      <c r="AK238" s="179"/>
      <c r="AL238" s="178"/>
      <c r="AM238" s="178"/>
      <c r="AN238" s="178"/>
      <c r="AO238" s="178"/>
      <c r="AP238" s="178"/>
      <c r="AQ238" s="178"/>
      <c r="AR238" s="178"/>
      <c r="AS238" s="178"/>
      <c r="AT238" s="178"/>
      <c r="AU238" s="178"/>
      <c r="AV238" s="178"/>
      <c r="AW238" s="178"/>
      <c r="AX238" s="178"/>
      <c r="AY238" s="178"/>
      <c r="AZ238" s="178"/>
      <c r="BA238" s="178"/>
      <c r="BB238" s="178"/>
      <c r="BC238" s="178"/>
      <c r="BD238" s="178"/>
      <c r="BE238" s="178"/>
      <c r="BF238" s="178"/>
      <c r="BG238" s="127"/>
      <c r="BH238" s="180"/>
      <c r="BI238" s="127"/>
      <c r="BJ238" s="181"/>
      <c r="BK238" s="181"/>
      <c r="BL238" s="181"/>
      <c r="BM238" s="182"/>
      <c r="BN238" s="182"/>
      <c r="BO238" s="182"/>
      <c r="BP238" s="182"/>
      <c r="BQ238" s="182"/>
      <c r="BR238" s="182"/>
      <c r="BS238" s="182"/>
      <c r="BT238" s="127"/>
      <c r="BU238" s="183"/>
      <c r="BV238" s="127"/>
    </row>
    <row r="239" spans="1:74">
      <c r="A239" s="343"/>
      <c r="B239" s="170"/>
      <c r="C239" s="184"/>
      <c r="D239" s="167"/>
      <c r="E239" s="185"/>
      <c r="F239" s="185"/>
      <c r="G239" s="168"/>
      <c r="H239" s="184"/>
      <c r="I239" s="184"/>
      <c r="J239" s="184"/>
      <c r="K239" s="184"/>
      <c r="L239" s="169"/>
      <c r="M239" s="184"/>
      <c r="N239" s="184"/>
      <c r="O239" s="184"/>
      <c r="P239" s="186"/>
      <c r="Q239" s="186"/>
      <c r="R239" s="186"/>
      <c r="S239" s="186"/>
      <c r="T239" s="186"/>
      <c r="U239" s="186"/>
      <c r="V239" s="186"/>
      <c r="X239" s="187"/>
      <c r="Z239" s="186"/>
      <c r="AA239" s="186"/>
      <c r="AB239" s="186"/>
      <c r="AC239" s="186"/>
      <c r="AD239" s="186"/>
      <c r="AE239" s="186"/>
      <c r="AF239" s="186"/>
      <c r="AG239" s="186"/>
      <c r="AH239" s="186"/>
      <c r="AI239" s="186"/>
      <c r="AL239" s="186"/>
      <c r="AM239" s="186"/>
      <c r="AN239" s="186"/>
      <c r="AO239" s="186"/>
      <c r="AP239" s="186"/>
      <c r="AQ239" s="186"/>
      <c r="AR239" s="186"/>
      <c r="AS239" s="186"/>
      <c r="AT239" s="186"/>
      <c r="AU239" s="186"/>
      <c r="AV239" s="186"/>
      <c r="AW239" s="186"/>
      <c r="AX239" s="186"/>
      <c r="AY239" s="186"/>
      <c r="AZ239" s="186"/>
      <c r="BA239" s="186"/>
      <c r="BB239" s="186"/>
      <c r="BC239" s="186"/>
      <c r="BD239" s="186"/>
      <c r="BE239" s="186"/>
      <c r="BF239" s="186"/>
      <c r="BH239" s="188"/>
      <c r="BM239" s="186"/>
      <c r="BN239" s="186"/>
      <c r="BO239" s="186"/>
      <c r="BP239" s="186"/>
      <c r="BQ239" s="186"/>
      <c r="BR239" s="186"/>
      <c r="BS239" s="186"/>
      <c r="BU239" s="188"/>
    </row>
    <row r="240" spans="1:74" s="140" customFormat="1">
      <c r="A240" s="343"/>
      <c r="B240" s="170"/>
      <c r="C240" s="338" t="s">
        <v>228</v>
      </c>
      <c r="D240" s="172"/>
      <c r="E240" s="173" t="s">
        <v>220</v>
      </c>
      <c r="F240" s="173" t="s">
        <v>229</v>
      </c>
      <c r="G240" s="189"/>
      <c r="H240" s="175"/>
      <c r="I240" s="175"/>
      <c r="J240" s="175"/>
      <c r="K240" s="175"/>
      <c r="L240" s="176"/>
      <c r="M240" s="175"/>
      <c r="N240" s="175"/>
      <c r="O240" s="175"/>
      <c r="P240" s="175"/>
      <c r="Q240" s="175"/>
      <c r="R240" s="175"/>
      <c r="S240" s="175"/>
      <c r="T240" s="175"/>
      <c r="U240" s="175"/>
      <c r="V240" s="175"/>
      <c r="W240" s="127"/>
      <c r="X240" s="177"/>
      <c r="Y240" s="127"/>
      <c r="Z240" s="178"/>
      <c r="AA240" s="178"/>
      <c r="AB240" s="178"/>
      <c r="AC240" s="178"/>
      <c r="AD240" s="178"/>
      <c r="AE240" s="178"/>
      <c r="AF240" s="178"/>
      <c r="AG240" s="178"/>
      <c r="AH240" s="178"/>
      <c r="AI240" s="178"/>
      <c r="AJ240" s="179"/>
      <c r="AK240" s="179"/>
      <c r="AL240" s="178"/>
      <c r="AM240" s="178"/>
      <c r="AN240" s="178"/>
      <c r="AO240" s="178"/>
      <c r="AP240" s="178"/>
      <c r="AQ240" s="178"/>
      <c r="AR240" s="178"/>
      <c r="AS240" s="178"/>
      <c r="AT240" s="178"/>
      <c r="AU240" s="178"/>
      <c r="AV240" s="178"/>
      <c r="AW240" s="178"/>
      <c r="AX240" s="178"/>
      <c r="AY240" s="178"/>
      <c r="AZ240" s="178"/>
      <c r="BA240" s="178"/>
      <c r="BB240" s="178"/>
      <c r="BC240" s="178"/>
      <c r="BD240" s="178"/>
      <c r="BE240" s="178"/>
      <c r="BF240" s="178"/>
      <c r="BG240" s="127"/>
      <c r="BH240" s="180"/>
      <c r="BI240" s="127"/>
      <c r="BJ240" s="181"/>
      <c r="BK240" s="181"/>
      <c r="BL240" s="181"/>
      <c r="BM240" s="182"/>
      <c r="BN240" s="182"/>
      <c r="BO240" s="182"/>
      <c r="BP240" s="182"/>
      <c r="BQ240" s="182"/>
      <c r="BR240" s="182"/>
      <c r="BS240" s="182"/>
      <c r="BT240" s="127"/>
      <c r="BU240" s="183"/>
      <c r="BV240" s="127"/>
    </row>
    <row r="241" spans="1:74" s="140" customFormat="1">
      <c r="A241" s="343"/>
      <c r="B241" s="170"/>
      <c r="C241" s="339"/>
      <c r="D241" s="172"/>
      <c r="E241" s="173" t="s">
        <v>111</v>
      </c>
      <c r="F241" s="173" t="s">
        <v>229</v>
      </c>
      <c r="G241" s="189"/>
      <c r="H241" s="175"/>
      <c r="I241" s="175"/>
      <c r="J241" s="175"/>
      <c r="K241" s="175"/>
      <c r="L241" s="176"/>
      <c r="M241" s="175"/>
      <c r="N241" s="175"/>
      <c r="O241" s="175"/>
      <c r="P241" s="175"/>
      <c r="Q241" s="175"/>
      <c r="R241" s="175"/>
      <c r="S241" s="175"/>
      <c r="T241" s="175"/>
      <c r="U241" s="175"/>
      <c r="V241" s="175"/>
      <c r="W241" s="127"/>
      <c r="X241" s="177"/>
      <c r="Y241" s="127"/>
      <c r="Z241" s="178"/>
      <c r="AA241" s="178"/>
      <c r="AB241" s="178"/>
      <c r="AC241" s="178"/>
      <c r="AD241" s="178"/>
      <c r="AE241" s="178"/>
      <c r="AF241" s="178"/>
      <c r="AG241" s="178"/>
      <c r="AH241" s="178"/>
      <c r="AI241" s="178"/>
      <c r="AJ241" s="179"/>
      <c r="AK241" s="179"/>
      <c r="AL241" s="178"/>
      <c r="AM241" s="178"/>
      <c r="AN241" s="178"/>
      <c r="AO241" s="178"/>
      <c r="AP241" s="178"/>
      <c r="AQ241" s="178"/>
      <c r="AR241" s="178"/>
      <c r="AS241" s="178"/>
      <c r="AT241" s="178"/>
      <c r="AU241" s="178"/>
      <c r="AV241" s="178"/>
      <c r="AW241" s="178"/>
      <c r="AX241" s="178"/>
      <c r="AY241" s="178"/>
      <c r="AZ241" s="178"/>
      <c r="BA241" s="178"/>
      <c r="BB241" s="178"/>
      <c r="BC241" s="178"/>
      <c r="BD241" s="178"/>
      <c r="BE241" s="178"/>
      <c r="BF241" s="178"/>
      <c r="BG241" s="127"/>
      <c r="BH241" s="180"/>
      <c r="BI241" s="127"/>
      <c r="BJ241" s="181"/>
      <c r="BK241" s="181"/>
      <c r="BL241" s="181"/>
      <c r="BM241" s="182"/>
      <c r="BN241" s="182"/>
      <c r="BO241" s="182"/>
      <c r="BP241" s="182"/>
      <c r="BQ241" s="182"/>
      <c r="BR241" s="182"/>
      <c r="BS241" s="182"/>
      <c r="BT241" s="127"/>
      <c r="BU241" s="183"/>
      <c r="BV241" s="127"/>
    </row>
    <row r="242" spans="1:74" s="140" customFormat="1">
      <c r="A242" s="343"/>
      <c r="B242" s="170"/>
      <c r="C242" s="339"/>
      <c r="D242" s="172"/>
      <c r="E242" s="173" t="s">
        <v>110</v>
      </c>
      <c r="F242" s="173" t="s">
        <v>246</v>
      </c>
      <c r="G242" s="189"/>
      <c r="H242" s="175"/>
      <c r="I242" s="175"/>
      <c r="J242" s="175"/>
      <c r="K242" s="175"/>
      <c r="L242" s="176"/>
      <c r="M242" s="175"/>
      <c r="N242" s="175"/>
      <c r="O242" s="175"/>
      <c r="P242" s="175"/>
      <c r="Q242" s="175"/>
      <c r="R242" s="175"/>
      <c r="S242" s="175"/>
      <c r="T242" s="175"/>
      <c r="U242" s="175"/>
      <c r="V242" s="175"/>
      <c r="W242" s="127"/>
      <c r="X242" s="177"/>
      <c r="Y242" s="127"/>
      <c r="Z242" s="178"/>
      <c r="AA242" s="178"/>
      <c r="AB242" s="178"/>
      <c r="AC242" s="178"/>
      <c r="AD242" s="178"/>
      <c r="AE242" s="178"/>
      <c r="AF242" s="178"/>
      <c r="AG242" s="178"/>
      <c r="AH242" s="178"/>
      <c r="AI242" s="178"/>
      <c r="AJ242" s="179"/>
      <c r="AK242" s="179"/>
      <c r="AL242" s="178"/>
      <c r="AM242" s="178"/>
      <c r="AN242" s="178"/>
      <c r="AO242" s="178"/>
      <c r="AP242" s="178"/>
      <c r="AQ242" s="178"/>
      <c r="AR242" s="178"/>
      <c r="AS242" s="178"/>
      <c r="AT242" s="178"/>
      <c r="AU242" s="178"/>
      <c r="AV242" s="178"/>
      <c r="AW242" s="178"/>
      <c r="AX242" s="178"/>
      <c r="AY242" s="178"/>
      <c r="AZ242" s="178"/>
      <c r="BA242" s="178"/>
      <c r="BB242" s="178"/>
      <c r="BC242" s="178"/>
      <c r="BD242" s="178"/>
      <c r="BE242" s="178"/>
      <c r="BF242" s="178"/>
      <c r="BG242" s="127"/>
      <c r="BH242" s="180"/>
      <c r="BI242" s="127"/>
      <c r="BJ242" s="181"/>
      <c r="BK242" s="181"/>
      <c r="BL242" s="181"/>
      <c r="BM242" s="182"/>
      <c r="BN242" s="182"/>
      <c r="BO242" s="182"/>
      <c r="BP242" s="182"/>
      <c r="BQ242" s="182"/>
      <c r="BR242" s="182"/>
      <c r="BS242" s="182"/>
      <c r="BT242" s="127"/>
      <c r="BU242" s="183"/>
      <c r="BV242" s="127"/>
    </row>
    <row r="243" spans="1:74" s="140" customFormat="1">
      <c r="A243" s="343"/>
      <c r="B243" s="170"/>
      <c r="C243" s="202"/>
      <c r="D243" s="172"/>
      <c r="E243" s="173" t="s">
        <v>150</v>
      </c>
      <c r="F243" s="173" t="s">
        <v>229</v>
      </c>
      <c r="G243" s="174"/>
      <c r="H243" s="175"/>
      <c r="I243" s="175"/>
      <c r="J243" s="175"/>
      <c r="K243" s="175"/>
      <c r="L243" s="176"/>
      <c r="M243" s="175"/>
      <c r="N243" s="175"/>
      <c r="O243" s="175"/>
      <c r="P243" s="175"/>
      <c r="Q243" s="175"/>
      <c r="R243" s="175"/>
      <c r="S243" s="175"/>
      <c r="T243" s="175"/>
      <c r="U243" s="175"/>
      <c r="V243" s="175"/>
      <c r="W243" s="127"/>
      <c r="X243" s="177"/>
      <c r="Y243" s="127"/>
      <c r="Z243" s="178"/>
      <c r="AA243" s="178"/>
      <c r="AB243" s="178"/>
      <c r="AC243" s="178"/>
      <c r="AD243" s="178"/>
      <c r="AE243" s="178"/>
      <c r="AF243" s="178"/>
      <c r="AG243" s="178"/>
      <c r="AH243" s="178"/>
      <c r="AI243" s="178"/>
      <c r="AJ243" s="179"/>
      <c r="AK243" s="179"/>
      <c r="AL243" s="178"/>
      <c r="AM243" s="178"/>
      <c r="AN243" s="178"/>
      <c r="AO243" s="178"/>
      <c r="AP243" s="178"/>
      <c r="AQ243" s="178"/>
      <c r="AR243" s="178"/>
      <c r="AS243" s="178"/>
      <c r="AT243" s="178"/>
      <c r="AU243" s="178"/>
      <c r="AV243" s="178"/>
      <c r="AW243" s="178"/>
      <c r="AX243" s="178"/>
      <c r="AY243" s="178"/>
      <c r="AZ243" s="178"/>
      <c r="BA243" s="178"/>
      <c r="BB243" s="178"/>
      <c r="BC243" s="178"/>
      <c r="BD243" s="178"/>
      <c r="BE243" s="178"/>
      <c r="BF243" s="178"/>
      <c r="BG243" s="127"/>
      <c r="BH243" s="180"/>
      <c r="BI243" s="127"/>
      <c r="BJ243" s="181"/>
      <c r="BK243" s="181"/>
      <c r="BL243" s="181"/>
      <c r="BM243" s="182"/>
      <c r="BN243" s="182"/>
      <c r="BO243" s="182"/>
      <c r="BP243" s="182"/>
      <c r="BQ243" s="182"/>
      <c r="BR243" s="182"/>
      <c r="BS243" s="182"/>
      <c r="BT243" s="127"/>
      <c r="BU243" s="183"/>
      <c r="BV243" s="127"/>
    </row>
    <row r="244" spans="1:74">
      <c r="A244" s="343"/>
      <c r="B244" s="170"/>
      <c r="C244" s="184"/>
      <c r="D244" s="167"/>
      <c r="E244" s="185"/>
      <c r="F244" s="185"/>
      <c r="G244" s="168"/>
      <c r="H244" s="184"/>
      <c r="I244" s="184"/>
      <c r="J244" s="184"/>
      <c r="K244" s="184"/>
      <c r="L244" s="169"/>
      <c r="M244" s="184"/>
      <c r="N244" s="184"/>
      <c r="O244" s="184"/>
      <c r="P244" s="186"/>
      <c r="Q244" s="186"/>
      <c r="R244" s="186"/>
      <c r="S244" s="186"/>
      <c r="T244" s="186"/>
      <c r="U244" s="186"/>
      <c r="V244" s="186"/>
      <c r="X244" s="187"/>
      <c r="Z244" s="186"/>
      <c r="AA244" s="186"/>
      <c r="AB244" s="186"/>
      <c r="AC244" s="186"/>
      <c r="AD244" s="186"/>
      <c r="AE244" s="186"/>
      <c r="AF244" s="186"/>
      <c r="AG244" s="186"/>
      <c r="AH244" s="186"/>
      <c r="AI244" s="186"/>
      <c r="AL244" s="186"/>
      <c r="AM244" s="186"/>
      <c r="AN244" s="186"/>
      <c r="AO244" s="186"/>
      <c r="AP244" s="186"/>
      <c r="AQ244" s="186"/>
      <c r="AR244" s="186"/>
      <c r="AS244" s="186"/>
      <c r="AT244" s="186"/>
      <c r="AU244" s="186"/>
      <c r="AV244" s="186"/>
      <c r="AW244" s="186"/>
      <c r="AX244" s="186"/>
      <c r="AY244" s="186"/>
      <c r="AZ244" s="186"/>
      <c r="BA244" s="186"/>
      <c r="BB244" s="186"/>
      <c r="BC244" s="186"/>
      <c r="BD244" s="186"/>
      <c r="BE244" s="186"/>
      <c r="BF244" s="186"/>
      <c r="BH244" s="188"/>
      <c r="BM244" s="186"/>
      <c r="BN244" s="186"/>
      <c r="BO244" s="186"/>
      <c r="BP244" s="186"/>
      <c r="BQ244" s="186"/>
      <c r="BR244" s="186"/>
      <c r="BS244" s="186"/>
      <c r="BU244" s="188"/>
    </row>
    <row r="245" spans="1:74" s="140" customFormat="1">
      <c r="A245" s="343"/>
      <c r="B245" s="170"/>
      <c r="C245" s="338" t="s">
        <v>230</v>
      </c>
      <c r="D245" s="172"/>
      <c r="E245" s="173" t="s">
        <v>220</v>
      </c>
      <c r="F245" s="173" t="s">
        <v>229</v>
      </c>
      <c r="G245" s="189"/>
      <c r="H245" s="175"/>
      <c r="I245" s="175"/>
      <c r="J245" s="175"/>
      <c r="K245" s="175"/>
      <c r="L245" s="176"/>
      <c r="M245" s="175"/>
      <c r="N245" s="175"/>
      <c r="O245" s="175"/>
      <c r="P245" s="175"/>
      <c r="Q245" s="175"/>
      <c r="R245" s="175"/>
      <c r="S245" s="175"/>
      <c r="T245" s="175"/>
      <c r="U245" s="175"/>
      <c r="V245" s="175"/>
      <c r="W245" s="127"/>
      <c r="X245" s="177"/>
      <c r="Y245" s="127"/>
      <c r="Z245" s="178"/>
      <c r="AA245" s="178"/>
      <c r="AB245" s="178"/>
      <c r="AC245" s="178"/>
      <c r="AD245" s="178"/>
      <c r="AE245" s="178"/>
      <c r="AF245" s="178"/>
      <c r="AG245" s="178"/>
      <c r="AH245" s="178"/>
      <c r="AI245" s="178"/>
      <c r="AJ245" s="179"/>
      <c r="AK245" s="179"/>
      <c r="AL245" s="178"/>
      <c r="AM245" s="178"/>
      <c r="AN245" s="178"/>
      <c r="AO245" s="178"/>
      <c r="AP245" s="178"/>
      <c r="AQ245" s="178"/>
      <c r="AR245" s="178"/>
      <c r="AS245" s="178"/>
      <c r="AT245" s="178"/>
      <c r="AU245" s="178"/>
      <c r="AV245" s="178"/>
      <c r="AW245" s="178"/>
      <c r="AX245" s="178"/>
      <c r="AY245" s="178"/>
      <c r="AZ245" s="178"/>
      <c r="BA245" s="178"/>
      <c r="BB245" s="178"/>
      <c r="BC245" s="178"/>
      <c r="BD245" s="178"/>
      <c r="BE245" s="178"/>
      <c r="BF245" s="178"/>
      <c r="BG245" s="127"/>
      <c r="BH245" s="180"/>
      <c r="BI245" s="127"/>
      <c r="BJ245" s="181"/>
      <c r="BK245" s="181"/>
      <c r="BL245" s="181"/>
      <c r="BM245" s="182"/>
      <c r="BN245" s="182"/>
      <c r="BO245" s="182"/>
      <c r="BP245" s="182"/>
      <c r="BQ245" s="182"/>
      <c r="BR245" s="182"/>
      <c r="BS245" s="182"/>
      <c r="BT245" s="127"/>
      <c r="BU245" s="183"/>
      <c r="BV245" s="127"/>
    </row>
    <row r="246" spans="1:74" s="140" customFormat="1">
      <c r="A246" s="343"/>
      <c r="B246" s="170"/>
      <c r="C246" s="339"/>
      <c r="D246" s="172"/>
      <c r="E246" s="173" t="s">
        <v>111</v>
      </c>
      <c r="F246" s="173" t="s">
        <v>229</v>
      </c>
      <c r="G246" s="189"/>
      <c r="H246" s="175"/>
      <c r="I246" s="175"/>
      <c r="J246" s="175"/>
      <c r="K246" s="175"/>
      <c r="L246" s="176"/>
      <c r="M246" s="175"/>
      <c r="N246" s="175"/>
      <c r="O246" s="175"/>
      <c r="P246" s="175"/>
      <c r="Q246" s="175"/>
      <c r="R246" s="175"/>
      <c r="S246" s="175"/>
      <c r="T246" s="175"/>
      <c r="U246" s="175"/>
      <c r="V246" s="175"/>
      <c r="W246" s="127"/>
      <c r="X246" s="177"/>
      <c r="Y246" s="127"/>
      <c r="Z246" s="178"/>
      <c r="AA246" s="178"/>
      <c r="AB246" s="178"/>
      <c r="AC246" s="178"/>
      <c r="AD246" s="178"/>
      <c r="AE246" s="178"/>
      <c r="AF246" s="178"/>
      <c r="AG246" s="178"/>
      <c r="AH246" s="178"/>
      <c r="AI246" s="178"/>
      <c r="AJ246" s="179"/>
      <c r="AK246" s="179"/>
      <c r="AL246" s="178"/>
      <c r="AM246" s="178"/>
      <c r="AN246" s="178"/>
      <c r="AO246" s="178"/>
      <c r="AP246" s="178"/>
      <c r="AQ246" s="178"/>
      <c r="AR246" s="178"/>
      <c r="AS246" s="178"/>
      <c r="AT246" s="178"/>
      <c r="AU246" s="178"/>
      <c r="AV246" s="178"/>
      <c r="AW246" s="178"/>
      <c r="AX246" s="178"/>
      <c r="AY246" s="178"/>
      <c r="AZ246" s="178"/>
      <c r="BA246" s="178"/>
      <c r="BB246" s="178"/>
      <c r="BC246" s="178"/>
      <c r="BD246" s="178"/>
      <c r="BE246" s="178"/>
      <c r="BF246" s="178"/>
      <c r="BG246" s="127"/>
      <c r="BH246" s="180"/>
      <c r="BI246" s="127"/>
      <c r="BJ246" s="181"/>
      <c r="BK246" s="181"/>
      <c r="BL246" s="181"/>
      <c r="BM246" s="182"/>
      <c r="BN246" s="182"/>
      <c r="BO246" s="182"/>
      <c r="BP246" s="182"/>
      <c r="BQ246" s="182"/>
      <c r="BR246" s="182"/>
      <c r="BS246" s="182"/>
      <c r="BT246" s="127"/>
      <c r="BU246" s="183"/>
      <c r="BV246" s="127"/>
    </row>
    <row r="247" spans="1:74" s="140" customFormat="1">
      <c r="A247" s="343"/>
      <c r="B247" s="170"/>
      <c r="C247" s="339"/>
      <c r="D247" s="172"/>
      <c r="E247" s="173" t="s">
        <v>110</v>
      </c>
      <c r="F247" s="173" t="s">
        <v>246</v>
      </c>
      <c r="G247" s="189"/>
      <c r="H247" s="175"/>
      <c r="I247" s="175"/>
      <c r="J247" s="175"/>
      <c r="K247" s="175"/>
      <c r="L247" s="176"/>
      <c r="M247" s="175"/>
      <c r="N247" s="175"/>
      <c r="O247" s="175"/>
      <c r="P247" s="175"/>
      <c r="Q247" s="175"/>
      <c r="R247" s="175"/>
      <c r="S247" s="175"/>
      <c r="T247" s="175"/>
      <c r="U247" s="175"/>
      <c r="V247" s="175"/>
      <c r="W247" s="127"/>
      <c r="X247" s="177"/>
      <c r="Y247" s="127"/>
      <c r="Z247" s="178"/>
      <c r="AA247" s="178"/>
      <c r="AB247" s="178"/>
      <c r="AC247" s="178"/>
      <c r="AD247" s="178"/>
      <c r="AE247" s="178"/>
      <c r="AF247" s="178"/>
      <c r="AG247" s="178"/>
      <c r="AH247" s="178"/>
      <c r="AI247" s="178"/>
      <c r="AJ247" s="179"/>
      <c r="AK247" s="179"/>
      <c r="AL247" s="178"/>
      <c r="AM247" s="178"/>
      <c r="AN247" s="178"/>
      <c r="AO247" s="178"/>
      <c r="AP247" s="178"/>
      <c r="AQ247" s="178"/>
      <c r="AR247" s="178"/>
      <c r="AS247" s="178"/>
      <c r="AT247" s="178"/>
      <c r="AU247" s="178"/>
      <c r="AV247" s="178"/>
      <c r="AW247" s="178"/>
      <c r="AX247" s="178"/>
      <c r="AY247" s="178"/>
      <c r="AZ247" s="178"/>
      <c r="BA247" s="178"/>
      <c r="BB247" s="178"/>
      <c r="BC247" s="178"/>
      <c r="BD247" s="178"/>
      <c r="BE247" s="178"/>
      <c r="BF247" s="178"/>
      <c r="BG247" s="127"/>
      <c r="BH247" s="180"/>
      <c r="BI247" s="127"/>
      <c r="BJ247" s="181"/>
      <c r="BK247" s="181"/>
      <c r="BL247" s="181"/>
      <c r="BM247" s="182"/>
      <c r="BN247" s="182"/>
      <c r="BO247" s="182"/>
      <c r="BP247" s="182"/>
      <c r="BQ247" s="182"/>
      <c r="BR247" s="182"/>
      <c r="BS247" s="182"/>
      <c r="BT247" s="127"/>
      <c r="BU247" s="183"/>
      <c r="BV247" s="127"/>
    </row>
    <row r="248" spans="1:74" s="140" customFormat="1">
      <c r="A248" s="343"/>
      <c r="B248" s="170"/>
      <c r="C248" s="202"/>
      <c r="D248" s="172"/>
      <c r="E248" s="173" t="s">
        <v>150</v>
      </c>
      <c r="F248" s="173" t="s">
        <v>229</v>
      </c>
      <c r="G248" s="174"/>
      <c r="H248" s="175"/>
      <c r="I248" s="175"/>
      <c r="J248" s="175"/>
      <c r="K248" s="175"/>
      <c r="L248" s="176"/>
      <c r="M248" s="175"/>
      <c r="N248" s="175"/>
      <c r="O248" s="175"/>
      <c r="P248" s="175"/>
      <c r="Q248" s="175"/>
      <c r="R248" s="175"/>
      <c r="S248" s="175"/>
      <c r="T248" s="175"/>
      <c r="U248" s="175"/>
      <c r="V248" s="175"/>
      <c r="W248" s="127"/>
      <c r="X248" s="177"/>
      <c r="Y248" s="127"/>
      <c r="Z248" s="178"/>
      <c r="AA248" s="178"/>
      <c r="AB248" s="178"/>
      <c r="AC248" s="178"/>
      <c r="AD248" s="178"/>
      <c r="AE248" s="178"/>
      <c r="AF248" s="178"/>
      <c r="AG248" s="178"/>
      <c r="AH248" s="178"/>
      <c r="AI248" s="178"/>
      <c r="AJ248" s="179"/>
      <c r="AK248" s="179"/>
      <c r="AL248" s="178"/>
      <c r="AM248" s="178"/>
      <c r="AN248" s="178"/>
      <c r="AO248" s="178"/>
      <c r="AP248" s="178"/>
      <c r="AQ248" s="178"/>
      <c r="AR248" s="178"/>
      <c r="AS248" s="178"/>
      <c r="AT248" s="178"/>
      <c r="AU248" s="178"/>
      <c r="AV248" s="178"/>
      <c r="AW248" s="178"/>
      <c r="AX248" s="178"/>
      <c r="AY248" s="178"/>
      <c r="AZ248" s="178"/>
      <c r="BA248" s="178"/>
      <c r="BB248" s="178"/>
      <c r="BC248" s="178"/>
      <c r="BD248" s="178"/>
      <c r="BE248" s="178"/>
      <c r="BF248" s="178"/>
      <c r="BG248" s="127"/>
      <c r="BH248" s="180"/>
      <c r="BI248" s="127"/>
      <c r="BJ248" s="181"/>
      <c r="BK248" s="181"/>
      <c r="BL248" s="181"/>
      <c r="BM248" s="182"/>
      <c r="BN248" s="182"/>
      <c r="BO248" s="182"/>
      <c r="BP248" s="182"/>
      <c r="BQ248" s="182"/>
      <c r="BR248" s="182"/>
      <c r="BS248" s="182"/>
      <c r="BT248" s="127"/>
      <c r="BU248" s="183"/>
      <c r="BV248" s="127"/>
    </row>
    <row r="249" spans="1:74">
      <c r="A249" s="343"/>
      <c r="B249" s="170"/>
      <c r="C249" s="184"/>
      <c r="D249" s="167"/>
      <c r="E249" s="185"/>
      <c r="F249" s="185"/>
      <c r="G249" s="168"/>
      <c r="H249" s="184"/>
      <c r="I249" s="184"/>
      <c r="J249" s="184"/>
      <c r="K249" s="184"/>
      <c r="L249" s="169"/>
      <c r="M249" s="184"/>
      <c r="N249" s="184"/>
      <c r="O249" s="184"/>
      <c r="P249" s="186"/>
      <c r="Q249" s="186"/>
      <c r="R249" s="186"/>
      <c r="S249" s="186"/>
      <c r="T249" s="186"/>
      <c r="U249" s="186"/>
      <c r="V249" s="186"/>
      <c r="X249" s="187"/>
      <c r="Z249" s="186"/>
      <c r="AA249" s="186"/>
      <c r="AB249" s="186"/>
      <c r="AC249" s="186"/>
      <c r="AD249" s="186"/>
      <c r="AE249" s="186"/>
      <c r="AF249" s="186"/>
      <c r="AG249" s="186"/>
      <c r="AH249" s="186"/>
      <c r="AI249" s="186"/>
      <c r="AL249" s="186"/>
      <c r="AM249" s="186"/>
      <c r="AN249" s="186"/>
      <c r="AO249" s="186"/>
      <c r="AP249" s="186"/>
      <c r="AQ249" s="186"/>
      <c r="AR249" s="186"/>
      <c r="AS249" s="186"/>
      <c r="AT249" s="186"/>
      <c r="AU249" s="186"/>
      <c r="AV249" s="186"/>
      <c r="AW249" s="186"/>
      <c r="AX249" s="186"/>
      <c r="AY249" s="186"/>
      <c r="AZ249" s="186"/>
      <c r="BA249" s="186"/>
      <c r="BB249" s="186"/>
      <c r="BC249" s="186"/>
      <c r="BD249" s="186"/>
      <c r="BE249" s="186"/>
      <c r="BF249" s="186"/>
      <c r="BH249" s="188"/>
      <c r="BM249" s="186"/>
      <c r="BN249" s="186"/>
      <c r="BO249" s="186"/>
      <c r="BP249" s="186"/>
      <c r="BQ249" s="186"/>
      <c r="BR249" s="186"/>
      <c r="BS249" s="186"/>
      <c r="BU249" s="188"/>
    </row>
    <row r="250" spans="1:74" s="140" customFormat="1">
      <c r="A250" s="343"/>
      <c r="B250" s="170"/>
      <c r="C250" s="338" t="s">
        <v>231</v>
      </c>
      <c r="D250" s="172"/>
      <c r="E250" s="173" t="s">
        <v>220</v>
      </c>
      <c r="F250" s="173" t="s">
        <v>232</v>
      </c>
      <c r="G250" s="189"/>
      <c r="H250" s="175"/>
      <c r="I250" s="175"/>
      <c r="J250" s="175"/>
      <c r="K250" s="175"/>
      <c r="L250" s="176"/>
      <c r="M250" s="175"/>
      <c r="N250" s="175"/>
      <c r="O250" s="175"/>
      <c r="P250" s="175"/>
      <c r="Q250" s="175"/>
      <c r="R250" s="175"/>
      <c r="S250" s="175"/>
      <c r="T250" s="175"/>
      <c r="U250" s="175"/>
      <c r="V250" s="175"/>
      <c r="W250" s="127"/>
      <c r="X250" s="177"/>
      <c r="Y250" s="127"/>
      <c r="Z250" s="178"/>
      <c r="AA250" s="178"/>
      <c r="AB250" s="178"/>
      <c r="AC250" s="178"/>
      <c r="AD250" s="178"/>
      <c r="AE250" s="178"/>
      <c r="AF250" s="178"/>
      <c r="AG250" s="178"/>
      <c r="AH250" s="178"/>
      <c r="AI250" s="178"/>
      <c r="AJ250" s="179"/>
      <c r="AK250" s="179"/>
      <c r="AL250" s="178"/>
      <c r="AM250" s="178"/>
      <c r="AN250" s="178"/>
      <c r="AO250" s="178"/>
      <c r="AP250" s="178"/>
      <c r="AQ250" s="178"/>
      <c r="AR250" s="178"/>
      <c r="AS250" s="178"/>
      <c r="AT250" s="178"/>
      <c r="AU250" s="178"/>
      <c r="AV250" s="178"/>
      <c r="AW250" s="178"/>
      <c r="AX250" s="178"/>
      <c r="AY250" s="178"/>
      <c r="AZ250" s="178"/>
      <c r="BA250" s="178"/>
      <c r="BB250" s="178"/>
      <c r="BC250" s="178"/>
      <c r="BD250" s="178"/>
      <c r="BE250" s="178"/>
      <c r="BF250" s="178"/>
      <c r="BG250" s="127"/>
      <c r="BH250" s="180"/>
      <c r="BI250" s="127"/>
      <c r="BJ250" s="181"/>
      <c r="BK250" s="181"/>
      <c r="BL250" s="181"/>
      <c r="BM250" s="182"/>
      <c r="BN250" s="182"/>
      <c r="BO250" s="182"/>
      <c r="BP250" s="182"/>
      <c r="BQ250" s="182"/>
      <c r="BR250" s="182"/>
      <c r="BS250" s="182"/>
      <c r="BT250" s="127"/>
      <c r="BU250" s="183"/>
      <c r="BV250" s="127"/>
    </row>
    <row r="251" spans="1:74" s="140" customFormat="1">
      <c r="A251" s="343"/>
      <c r="B251" s="170"/>
      <c r="C251" s="339"/>
      <c r="D251" s="172"/>
      <c r="E251" s="173" t="s">
        <v>111</v>
      </c>
      <c r="F251" s="173" t="s">
        <v>247</v>
      </c>
      <c r="G251" s="189"/>
      <c r="H251" s="175"/>
      <c r="I251" s="175"/>
      <c r="J251" s="175"/>
      <c r="K251" s="175"/>
      <c r="L251" s="176"/>
      <c r="M251" s="175"/>
      <c r="N251" s="175"/>
      <c r="O251" s="175"/>
      <c r="P251" s="175"/>
      <c r="Q251" s="175"/>
      <c r="R251" s="175"/>
      <c r="S251" s="175"/>
      <c r="T251" s="175"/>
      <c r="U251" s="175"/>
      <c r="V251" s="175"/>
      <c r="W251" s="127"/>
      <c r="X251" s="177"/>
      <c r="Y251" s="127"/>
      <c r="Z251" s="178"/>
      <c r="AA251" s="178"/>
      <c r="AB251" s="178"/>
      <c r="AC251" s="178"/>
      <c r="AD251" s="178"/>
      <c r="AE251" s="178"/>
      <c r="AF251" s="178"/>
      <c r="AG251" s="178"/>
      <c r="AH251" s="178"/>
      <c r="AI251" s="178"/>
      <c r="AJ251" s="179"/>
      <c r="AK251" s="179"/>
      <c r="AL251" s="178"/>
      <c r="AM251" s="178"/>
      <c r="AN251" s="178"/>
      <c r="AO251" s="178"/>
      <c r="AP251" s="178"/>
      <c r="AQ251" s="178"/>
      <c r="AR251" s="178"/>
      <c r="AS251" s="178"/>
      <c r="AT251" s="178"/>
      <c r="AU251" s="178"/>
      <c r="AV251" s="178"/>
      <c r="AW251" s="178"/>
      <c r="AX251" s="178"/>
      <c r="AY251" s="178"/>
      <c r="AZ251" s="178"/>
      <c r="BA251" s="178"/>
      <c r="BB251" s="178"/>
      <c r="BC251" s="178"/>
      <c r="BD251" s="178"/>
      <c r="BE251" s="178"/>
      <c r="BF251" s="178"/>
      <c r="BG251" s="127"/>
      <c r="BH251" s="180"/>
      <c r="BI251" s="127"/>
      <c r="BJ251" s="181"/>
      <c r="BK251" s="181"/>
      <c r="BL251" s="181"/>
      <c r="BM251" s="182"/>
      <c r="BN251" s="182"/>
      <c r="BO251" s="182"/>
      <c r="BP251" s="182"/>
      <c r="BQ251" s="182"/>
      <c r="BR251" s="182"/>
      <c r="BS251" s="182"/>
      <c r="BT251" s="127"/>
      <c r="BU251" s="183"/>
      <c r="BV251" s="127"/>
    </row>
    <row r="252" spans="1:74" s="140" customFormat="1">
      <c r="A252" s="343"/>
      <c r="B252" s="170"/>
      <c r="C252" s="339"/>
      <c r="D252" s="172"/>
      <c r="E252" s="173" t="s">
        <v>110</v>
      </c>
      <c r="F252" s="173" t="s">
        <v>247</v>
      </c>
      <c r="G252" s="189"/>
      <c r="H252" s="175"/>
      <c r="I252" s="175"/>
      <c r="J252" s="175"/>
      <c r="K252" s="175"/>
      <c r="L252" s="176"/>
      <c r="M252" s="175"/>
      <c r="N252" s="175"/>
      <c r="O252" s="175"/>
      <c r="P252" s="175"/>
      <c r="Q252" s="175"/>
      <c r="R252" s="175"/>
      <c r="S252" s="175"/>
      <c r="T252" s="175"/>
      <c r="U252" s="175"/>
      <c r="V252" s="175"/>
      <c r="W252" s="127"/>
      <c r="X252" s="177"/>
      <c r="Y252" s="127"/>
      <c r="Z252" s="178"/>
      <c r="AA252" s="178"/>
      <c r="AB252" s="178"/>
      <c r="AC252" s="178"/>
      <c r="AD252" s="178"/>
      <c r="AE252" s="178"/>
      <c r="AF252" s="178"/>
      <c r="AG252" s="178"/>
      <c r="AH252" s="178"/>
      <c r="AI252" s="178"/>
      <c r="AJ252" s="179"/>
      <c r="AK252" s="179"/>
      <c r="AL252" s="178"/>
      <c r="AM252" s="178"/>
      <c r="AN252" s="178"/>
      <c r="AO252" s="178"/>
      <c r="AP252" s="178"/>
      <c r="AQ252" s="178"/>
      <c r="AR252" s="178"/>
      <c r="AS252" s="178"/>
      <c r="AT252" s="178"/>
      <c r="AU252" s="178"/>
      <c r="AV252" s="178"/>
      <c r="AW252" s="178"/>
      <c r="AX252" s="178"/>
      <c r="AY252" s="178"/>
      <c r="AZ252" s="178"/>
      <c r="BA252" s="178"/>
      <c r="BB252" s="178"/>
      <c r="BC252" s="178"/>
      <c r="BD252" s="178"/>
      <c r="BE252" s="178"/>
      <c r="BF252" s="178"/>
      <c r="BG252" s="127"/>
      <c r="BH252" s="180"/>
      <c r="BI252" s="127"/>
      <c r="BJ252" s="181"/>
      <c r="BK252" s="181"/>
      <c r="BL252" s="181"/>
      <c r="BM252" s="182"/>
      <c r="BN252" s="182"/>
      <c r="BO252" s="182"/>
      <c r="BP252" s="182"/>
      <c r="BQ252" s="182"/>
      <c r="BR252" s="182"/>
      <c r="BS252" s="182"/>
      <c r="BT252" s="127"/>
      <c r="BU252" s="183"/>
      <c r="BV252" s="127"/>
    </row>
    <row r="253" spans="1:74" s="140" customFormat="1">
      <c r="A253" s="343"/>
      <c r="B253" s="170"/>
      <c r="C253" s="202"/>
      <c r="D253" s="172"/>
      <c r="E253" s="173" t="s">
        <v>150</v>
      </c>
      <c r="F253" s="173" t="s">
        <v>247</v>
      </c>
      <c r="G253" s="174"/>
      <c r="H253" s="175"/>
      <c r="I253" s="175"/>
      <c r="J253" s="175"/>
      <c r="K253" s="175"/>
      <c r="L253" s="176"/>
      <c r="M253" s="175"/>
      <c r="N253" s="175"/>
      <c r="O253" s="175"/>
      <c r="P253" s="175"/>
      <c r="Q253" s="175"/>
      <c r="R253" s="175"/>
      <c r="S253" s="175"/>
      <c r="T253" s="175"/>
      <c r="U253" s="175"/>
      <c r="V253" s="175"/>
      <c r="W253" s="127"/>
      <c r="X253" s="177"/>
      <c r="Y253" s="127"/>
      <c r="Z253" s="178"/>
      <c r="AA253" s="178"/>
      <c r="AB253" s="178"/>
      <c r="AC253" s="178"/>
      <c r="AD253" s="178"/>
      <c r="AE253" s="178"/>
      <c r="AF253" s="178"/>
      <c r="AG253" s="178"/>
      <c r="AH253" s="178"/>
      <c r="AI253" s="178"/>
      <c r="AJ253" s="179"/>
      <c r="AK253" s="179"/>
      <c r="AL253" s="178"/>
      <c r="AM253" s="178"/>
      <c r="AN253" s="178"/>
      <c r="AO253" s="178"/>
      <c r="AP253" s="178"/>
      <c r="AQ253" s="178"/>
      <c r="AR253" s="178"/>
      <c r="AS253" s="178"/>
      <c r="AT253" s="178"/>
      <c r="AU253" s="178"/>
      <c r="AV253" s="178"/>
      <c r="AW253" s="178"/>
      <c r="AX253" s="178"/>
      <c r="AY253" s="178"/>
      <c r="AZ253" s="178"/>
      <c r="BA253" s="178"/>
      <c r="BB253" s="178"/>
      <c r="BC253" s="178"/>
      <c r="BD253" s="178"/>
      <c r="BE253" s="178"/>
      <c r="BF253" s="178"/>
      <c r="BG253" s="127"/>
      <c r="BH253" s="180"/>
      <c r="BI253" s="127"/>
      <c r="BJ253" s="181"/>
      <c r="BK253" s="181"/>
      <c r="BL253" s="181"/>
      <c r="BM253" s="182"/>
      <c r="BN253" s="182"/>
      <c r="BO253" s="182"/>
      <c r="BP253" s="182"/>
      <c r="BQ253" s="182"/>
      <c r="BR253" s="182"/>
      <c r="BS253" s="182"/>
      <c r="BT253" s="127"/>
      <c r="BU253" s="183"/>
      <c r="BV253" s="127"/>
    </row>
    <row r="254" spans="1:74">
      <c r="A254" s="343"/>
      <c r="B254" s="170"/>
      <c r="C254" s="184"/>
      <c r="D254" s="167"/>
      <c r="E254" s="185"/>
      <c r="F254" s="185"/>
      <c r="G254" s="168"/>
      <c r="H254" s="184"/>
      <c r="I254" s="184"/>
      <c r="J254" s="184"/>
      <c r="K254" s="184"/>
      <c r="L254" s="169"/>
      <c r="M254" s="184"/>
      <c r="N254" s="184"/>
      <c r="O254" s="184"/>
      <c r="P254" s="186"/>
      <c r="Q254" s="186"/>
      <c r="R254" s="186"/>
      <c r="S254" s="186"/>
      <c r="T254" s="186"/>
      <c r="U254" s="186"/>
      <c r="V254" s="186"/>
      <c r="X254" s="187"/>
      <c r="Z254" s="186"/>
      <c r="AA254" s="186"/>
      <c r="AB254" s="186"/>
      <c r="AC254" s="186"/>
      <c r="AD254" s="186"/>
      <c r="AE254" s="186"/>
      <c r="AF254" s="186"/>
      <c r="AG254" s="186"/>
      <c r="AH254" s="186"/>
      <c r="AI254" s="186"/>
      <c r="AL254" s="186"/>
      <c r="AM254" s="186"/>
      <c r="AN254" s="186"/>
      <c r="AO254" s="186"/>
      <c r="AP254" s="186"/>
      <c r="AQ254" s="186"/>
      <c r="AR254" s="186"/>
      <c r="AS254" s="186"/>
      <c r="AT254" s="186"/>
      <c r="AU254" s="186"/>
      <c r="AV254" s="186"/>
      <c r="AW254" s="186"/>
      <c r="AX254" s="186"/>
      <c r="AY254" s="186"/>
      <c r="AZ254" s="186"/>
      <c r="BA254" s="186"/>
      <c r="BB254" s="186"/>
      <c r="BC254" s="186"/>
      <c r="BD254" s="186"/>
      <c r="BE254" s="186"/>
      <c r="BF254" s="186"/>
      <c r="BH254" s="188"/>
      <c r="BM254" s="186"/>
      <c r="BN254" s="186"/>
      <c r="BO254" s="186"/>
      <c r="BP254" s="186"/>
      <c r="BQ254" s="186"/>
      <c r="BR254" s="186"/>
      <c r="BS254" s="186"/>
      <c r="BU254" s="188"/>
    </row>
    <row r="255" spans="1:74" s="140" customFormat="1">
      <c r="A255" s="343"/>
      <c r="B255" s="170"/>
      <c r="C255" s="338" t="s">
        <v>233</v>
      </c>
      <c r="D255" s="172"/>
      <c r="E255" s="173" t="s">
        <v>220</v>
      </c>
      <c r="F255" s="173" t="s">
        <v>248</v>
      </c>
      <c r="G255" s="189"/>
      <c r="H255" s="175"/>
      <c r="I255" s="175"/>
      <c r="J255" s="175"/>
      <c r="K255" s="175"/>
      <c r="L255" s="176"/>
      <c r="M255" s="175"/>
      <c r="N255" s="175"/>
      <c r="O255" s="175"/>
      <c r="P255" s="175"/>
      <c r="Q255" s="175"/>
      <c r="R255" s="175"/>
      <c r="S255" s="175"/>
      <c r="T255" s="175"/>
      <c r="U255" s="175"/>
      <c r="V255" s="175"/>
      <c r="W255" s="127"/>
      <c r="X255" s="177"/>
      <c r="Y255" s="127"/>
      <c r="Z255" s="178"/>
      <c r="AA255" s="178"/>
      <c r="AB255" s="178"/>
      <c r="AC255" s="178"/>
      <c r="AD255" s="178"/>
      <c r="AE255" s="178"/>
      <c r="AF255" s="178"/>
      <c r="AG255" s="178"/>
      <c r="AH255" s="178"/>
      <c r="AI255" s="178"/>
      <c r="AJ255" s="179"/>
      <c r="AK255" s="179"/>
      <c r="AL255" s="178"/>
      <c r="AM255" s="178"/>
      <c r="AN255" s="178"/>
      <c r="AO255" s="178"/>
      <c r="AP255" s="178"/>
      <c r="AQ255" s="178"/>
      <c r="AR255" s="178"/>
      <c r="AS255" s="178"/>
      <c r="AT255" s="178"/>
      <c r="AU255" s="178"/>
      <c r="AV255" s="178"/>
      <c r="AW255" s="178"/>
      <c r="AX255" s="178"/>
      <c r="AY255" s="178"/>
      <c r="AZ255" s="178"/>
      <c r="BA255" s="178"/>
      <c r="BB255" s="178"/>
      <c r="BC255" s="178"/>
      <c r="BD255" s="178"/>
      <c r="BE255" s="178"/>
      <c r="BF255" s="178"/>
      <c r="BG255" s="127"/>
      <c r="BH255" s="180"/>
      <c r="BI255" s="127"/>
      <c r="BJ255" s="181"/>
      <c r="BK255" s="181"/>
      <c r="BL255" s="181"/>
      <c r="BM255" s="182"/>
      <c r="BN255" s="182"/>
      <c r="BO255" s="182"/>
      <c r="BP255" s="182"/>
      <c r="BQ255" s="182"/>
      <c r="BR255" s="182"/>
      <c r="BS255" s="182"/>
      <c r="BT255" s="127"/>
      <c r="BU255" s="183"/>
      <c r="BV255" s="127"/>
    </row>
    <row r="256" spans="1:74" s="140" customFormat="1">
      <c r="A256" s="343"/>
      <c r="B256" s="170"/>
      <c r="C256" s="339"/>
      <c r="D256" s="172"/>
      <c r="E256" s="173" t="s">
        <v>111</v>
      </c>
      <c r="F256" s="173" t="s">
        <v>249</v>
      </c>
      <c r="G256" s="189"/>
      <c r="H256" s="175"/>
      <c r="I256" s="175"/>
      <c r="J256" s="175"/>
      <c r="K256" s="175"/>
      <c r="L256" s="176"/>
      <c r="M256" s="175"/>
      <c r="N256" s="175"/>
      <c r="O256" s="175"/>
      <c r="P256" s="175"/>
      <c r="Q256" s="175"/>
      <c r="R256" s="175"/>
      <c r="S256" s="175"/>
      <c r="T256" s="175"/>
      <c r="U256" s="175"/>
      <c r="V256" s="175"/>
      <c r="W256" s="127"/>
      <c r="X256" s="177"/>
      <c r="Y256" s="127"/>
      <c r="Z256" s="178"/>
      <c r="AA256" s="178"/>
      <c r="AB256" s="178"/>
      <c r="AC256" s="178"/>
      <c r="AD256" s="178"/>
      <c r="AE256" s="178"/>
      <c r="AF256" s="178"/>
      <c r="AG256" s="178"/>
      <c r="AH256" s="178"/>
      <c r="AI256" s="178"/>
      <c r="AJ256" s="179"/>
      <c r="AK256" s="179"/>
      <c r="AL256" s="178"/>
      <c r="AM256" s="178"/>
      <c r="AN256" s="178"/>
      <c r="AO256" s="178"/>
      <c r="AP256" s="178"/>
      <c r="AQ256" s="178"/>
      <c r="AR256" s="178"/>
      <c r="AS256" s="178"/>
      <c r="AT256" s="178"/>
      <c r="AU256" s="178"/>
      <c r="AV256" s="178"/>
      <c r="AW256" s="178"/>
      <c r="AX256" s="178"/>
      <c r="AY256" s="178"/>
      <c r="AZ256" s="178"/>
      <c r="BA256" s="178"/>
      <c r="BB256" s="178"/>
      <c r="BC256" s="178"/>
      <c r="BD256" s="178"/>
      <c r="BE256" s="178"/>
      <c r="BF256" s="178"/>
      <c r="BG256" s="127"/>
      <c r="BH256" s="180"/>
      <c r="BI256" s="127"/>
      <c r="BJ256" s="181"/>
      <c r="BK256" s="181"/>
      <c r="BL256" s="181"/>
      <c r="BM256" s="182"/>
      <c r="BN256" s="182"/>
      <c r="BO256" s="182"/>
      <c r="BP256" s="182"/>
      <c r="BQ256" s="182"/>
      <c r="BR256" s="182"/>
      <c r="BS256" s="182"/>
      <c r="BT256" s="127"/>
      <c r="BU256" s="183"/>
      <c r="BV256" s="127"/>
    </row>
    <row r="257" spans="1:74" s="140" customFormat="1">
      <c r="A257" s="343"/>
      <c r="B257" s="170"/>
      <c r="C257" s="339"/>
      <c r="D257" s="172"/>
      <c r="E257" s="173" t="s">
        <v>110</v>
      </c>
      <c r="F257" s="173" t="s">
        <v>249</v>
      </c>
      <c r="G257" s="189"/>
      <c r="H257" s="175"/>
      <c r="I257" s="175"/>
      <c r="J257" s="175"/>
      <c r="K257" s="175"/>
      <c r="L257" s="176"/>
      <c r="M257" s="175"/>
      <c r="N257" s="175"/>
      <c r="O257" s="175"/>
      <c r="P257" s="175"/>
      <c r="Q257" s="175"/>
      <c r="R257" s="175"/>
      <c r="S257" s="175"/>
      <c r="T257" s="175"/>
      <c r="U257" s="175"/>
      <c r="V257" s="175"/>
      <c r="W257" s="127"/>
      <c r="X257" s="177"/>
      <c r="Y257" s="127"/>
      <c r="Z257" s="178"/>
      <c r="AA257" s="178"/>
      <c r="AB257" s="178"/>
      <c r="AC257" s="178"/>
      <c r="AD257" s="178"/>
      <c r="AE257" s="178"/>
      <c r="AF257" s="178"/>
      <c r="AG257" s="178"/>
      <c r="AH257" s="178"/>
      <c r="AI257" s="178"/>
      <c r="AJ257" s="179"/>
      <c r="AK257" s="179"/>
      <c r="AL257" s="178"/>
      <c r="AM257" s="178"/>
      <c r="AN257" s="178"/>
      <c r="AO257" s="178"/>
      <c r="AP257" s="178"/>
      <c r="AQ257" s="178"/>
      <c r="AR257" s="178"/>
      <c r="AS257" s="178"/>
      <c r="AT257" s="178"/>
      <c r="AU257" s="178"/>
      <c r="AV257" s="178"/>
      <c r="AW257" s="178"/>
      <c r="AX257" s="178"/>
      <c r="AY257" s="178"/>
      <c r="AZ257" s="178"/>
      <c r="BA257" s="178"/>
      <c r="BB257" s="178"/>
      <c r="BC257" s="178"/>
      <c r="BD257" s="178"/>
      <c r="BE257" s="178"/>
      <c r="BF257" s="178"/>
      <c r="BG257" s="127"/>
      <c r="BH257" s="180"/>
      <c r="BI257" s="127"/>
      <c r="BJ257" s="181"/>
      <c r="BK257" s="181"/>
      <c r="BL257" s="181"/>
      <c r="BM257" s="182"/>
      <c r="BN257" s="182"/>
      <c r="BO257" s="182"/>
      <c r="BP257" s="182"/>
      <c r="BQ257" s="182"/>
      <c r="BR257" s="182"/>
      <c r="BS257" s="182"/>
      <c r="BT257" s="127"/>
      <c r="BU257" s="183"/>
      <c r="BV257" s="127"/>
    </row>
    <row r="258" spans="1:74" s="140" customFormat="1">
      <c r="A258" s="343"/>
      <c r="B258" s="170"/>
      <c r="C258" s="202"/>
      <c r="D258" s="172"/>
      <c r="E258" s="173" t="s">
        <v>150</v>
      </c>
      <c r="F258" s="173" t="s">
        <v>252</v>
      </c>
      <c r="G258" s="174"/>
      <c r="H258" s="175"/>
      <c r="I258" s="175"/>
      <c r="J258" s="175"/>
      <c r="K258" s="175"/>
      <c r="L258" s="176"/>
      <c r="M258" s="175"/>
      <c r="N258" s="175"/>
      <c r="O258" s="175"/>
      <c r="P258" s="175"/>
      <c r="Q258" s="175"/>
      <c r="R258" s="175"/>
      <c r="S258" s="175"/>
      <c r="T258" s="175"/>
      <c r="U258" s="175"/>
      <c r="V258" s="175"/>
      <c r="W258" s="127"/>
      <c r="X258" s="177"/>
      <c r="Y258" s="127"/>
      <c r="Z258" s="178"/>
      <c r="AA258" s="178"/>
      <c r="AB258" s="178"/>
      <c r="AC258" s="178"/>
      <c r="AD258" s="178"/>
      <c r="AE258" s="178"/>
      <c r="AF258" s="178"/>
      <c r="AG258" s="178"/>
      <c r="AH258" s="178"/>
      <c r="AI258" s="178"/>
      <c r="AJ258" s="179"/>
      <c r="AK258" s="179"/>
      <c r="AL258" s="178"/>
      <c r="AM258" s="178"/>
      <c r="AN258" s="178"/>
      <c r="AO258" s="178"/>
      <c r="AP258" s="178"/>
      <c r="AQ258" s="178"/>
      <c r="AR258" s="178"/>
      <c r="AS258" s="178"/>
      <c r="AT258" s="178"/>
      <c r="AU258" s="178"/>
      <c r="AV258" s="178"/>
      <c r="AW258" s="178"/>
      <c r="AX258" s="178"/>
      <c r="AY258" s="178"/>
      <c r="AZ258" s="178"/>
      <c r="BA258" s="178"/>
      <c r="BB258" s="178"/>
      <c r="BC258" s="178"/>
      <c r="BD258" s="178"/>
      <c r="BE258" s="178"/>
      <c r="BF258" s="178"/>
      <c r="BG258" s="127"/>
      <c r="BH258" s="180"/>
      <c r="BI258" s="127"/>
      <c r="BJ258" s="181"/>
      <c r="BK258" s="181"/>
      <c r="BL258" s="181"/>
      <c r="BM258" s="182"/>
      <c r="BN258" s="182"/>
      <c r="BO258" s="182"/>
      <c r="BP258" s="182"/>
      <c r="BQ258" s="182"/>
      <c r="BR258" s="182"/>
      <c r="BS258" s="182"/>
      <c r="BT258" s="127"/>
      <c r="BU258" s="183"/>
      <c r="BV258" s="127"/>
    </row>
    <row r="259" spans="1:74">
      <c r="A259" s="343"/>
      <c r="B259" s="170"/>
      <c r="C259" s="184"/>
      <c r="D259" s="167"/>
      <c r="E259" s="185"/>
      <c r="F259" s="185"/>
      <c r="G259" s="168"/>
      <c r="H259" s="184"/>
      <c r="I259" s="184"/>
      <c r="J259" s="184"/>
      <c r="K259" s="184"/>
      <c r="L259" s="169"/>
      <c r="M259" s="184"/>
      <c r="N259" s="184"/>
      <c r="O259" s="184"/>
      <c r="P259" s="186"/>
      <c r="Q259" s="186"/>
      <c r="R259" s="186"/>
      <c r="S259" s="186"/>
      <c r="T259" s="186"/>
      <c r="U259" s="186"/>
      <c r="V259" s="186"/>
      <c r="X259" s="187"/>
      <c r="Z259" s="186"/>
      <c r="AA259" s="186"/>
      <c r="AB259" s="186"/>
      <c r="AC259" s="186"/>
      <c r="AD259" s="186"/>
      <c r="AE259" s="186"/>
      <c r="AF259" s="186"/>
      <c r="AG259" s="186"/>
      <c r="AH259" s="186"/>
      <c r="AI259" s="186"/>
      <c r="AL259" s="186"/>
      <c r="AM259" s="186"/>
      <c r="AN259" s="186"/>
      <c r="AO259" s="186"/>
      <c r="AP259" s="186"/>
      <c r="AQ259" s="186"/>
      <c r="AR259" s="186"/>
      <c r="AS259" s="186"/>
      <c r="AT259" s="186"/>
      <c r="AU259" s="186"/>
      <c r="AV259" s="186"/>
      <c r="AW259" s="186"/>
      <c r="AX259" s="186"/>
      <c r="AY259" s="186"/>
      <c r="AZ259" s="186"/>
      <c r="BA259" s="186"/>
      <c r="BB259" s="186"/>
      <c r="BC259" s="186"/>
      <c r="BD259" s="186"/>
      <c r="BE259" s="186"/>
      <c r="BF259" s="186"/>
      <c r="BH259" s="188"/>
      <c r="BM259" s="186"/>
      <c r="BN259" s="186"/>
      <c r="BO259" s="186"/>
      <c r="BP259" s="186"/>
      <c r="BQ259" s="186"/>
      <c r="BR259" s="186"/>
      <c r="BS259" s="186"/>
      <c r="BU259" s="188"/>
    </row>
    <row r="260" spans="1:74" s="140" customFormat="1">
      <c r="A260" s="343"/>
      <c r="B260" s="170"/>
      <c r="C260" s="338" t="s">
        <v>235</v>
      </c>
      <c r="D260" s="172"/>
      <c r="E260" s="173" t="s">
        <v>220</v>
      </c>
      <c r="F260" s="173" t="s">
        <v>236</v>
      </c>
      <c r="G260" s="189"/>
      <c r="H260" s="175"/>
      <c r="I260" s="175"/>
      <c r="J260" s="175"/>
      <c r="K260" s="175"/>
      <c r="L260" s="176"/>
      <c r="M260" s="175"/>
      <c r="N260" s="175"/>
      <c r="O260" s="175"/>
      <c r="P260" s="175"/>
      <c r="Q260" s="175"/>
      <c r="R260" s="175"/>
      <c r="S260" s="175"/>
      <c r="T260" s="175"/>
      <c r="U260" s="175"/>
      <c r="V260" s="175"/>
      <c r="W260" s="127"/>
      <c r="X260" s="177"/>
      <c r="Y260" s="127"/>
      <c r="Z260" s="178"/>
      <c r="AA260" s="178"/>
      <c r="AB260" s="178"/>
      <c r="AC260" s="178"/>
      <c r="AD260" s="178"/>
      <c r="AE260" s="178"/>
      <c r="AF260" s="178"/>
      <c r="AG260" s="178"/>
      <c r="AH260" s="178"/>
      <c r="AI260" s="178"/>
      <c r="AJ260" s="179"/>
      <c r="AK260" s="179"/>
      <c r="AL260" s="178"/>
      <c r="AM260" s="178"/>
      <c r="AN260" s="178"/>
      <c r="AO260" s="178"/>
      <c r="AP260" s="178"/>
      <c r="AQ260" s="178"/>
      <c r="AR260" s="178"/>
      <c r="AS260" s="178"/>
      <c r="AT260" s="178"/>
      <c r="AU260" s="178"/>
      <c r="AV260" s="178"/>
      <c r="AW260" s="178"/>
      <c r="AX260" s="178"/>
      <c r="AY260" s="178"/>
      <c r="AZ260" s="178"/>
      <c r="BA260" s="178"/>
      <c r="BB260" s="178"/>
      <c r="BC260" s="178"/>
      <c r="BD260" s="178"/>
      <c r="BE260" s="178"/>
      <c r="BF260" s="178"/>
      <c r="BG260" s="127"/>
      <c r="BH260" s="180"/>
      <c r="BI260" s="127"/>
      <c r="BJ260" s="181"/>
      <c r="BK260" s="181"/>
      <c r="BL260" s="181"/>
      <c r="BM260" s="182"/>
      <c r="BN260" s="182"/>
      <c r="BO260" s="182"/>
      <c r="BP260" s="182"/>
      <c r="BQ260" s="182"/>
      <c r="BR260" s="182"/>
      <c r="BS260" s="182"/>
      <c r="BT260" s="127"/>
      <c r="BU260" s="183"/>
      <c r="BV260" s="127"/>
    </row>
    <row r="261" spans="1:74" s="140" customFormat="1">
      <c r="A261" s="343"/>
      <c r="B261" s="170"/>
      <c r="C261" s="339"/>
      <c r="D261" s="172"/>
      <c r="E261" s="173" t="s">
        <v>111</v>
      </c>
      <c r="F261" s="173" t="s">
        <v>236</v>
      </c>
      <c r="G261" s="189"/>
      <c r="H261" s="175"/>
      <c r="I261" s="175"/>
      <c r="J261" s="175"/>
      <c r="K261" s="175"/>
      <c r="L261" s="176"/>
      <c r="M261" s="175"/>
      <c r="N261" s="175"/>
      <c r="O261" s="175"/>
      <c r="P261" s="175"/>
      <c r="Q261" s="175"/>
      <c r="R261" s="175"/>
      <c r="S261" s="175"/>
      <c r="T261" s="175"/>
      <c r="U261" s="175"/>
      <c r="V261" s="175"/>
      <c r="W261" s="127"/>
      <c r="X261" s="177"/>
      <c r="Y261" s="127"/>
      <c r="Z261" s="178"/>
      <c r="AA261" s="178"/>
      <c r="AB261" s="178"/>
      <c r="AC261" s="178"/>
      <c r="AD261" s="178"/>
      <c r="AE261" s="178"/>
      <c r="AF261" s="178"/>
      <c r="AG261" s="178"/>
      <c r="AH261" s="178"/>
      <c r="AI261" s="178"/>
      <c r="AJ261" s="179"/>
      <c r="AK261" s="179"/>
      <c r="AL261" s="178"/>
      <c r="AM261" s="178"/>
      <c r="AN261" s="178"/>
      <c r="AO261" s="178"/>
      <c r="AP261" s="178"/>
      <c r="AQ261" s="178"/>
      <c r="AR261" s="178"/>
      <c r="AS261" s="178"/>
      <c r="AT261" s="178"/>
      <c r="AU261" s="178"/>
      <c r="AV261" s="178"/>
      <c r="AW261" s="178"/>
      <c r="AX261" s="178"/>
      <c r="AY261" s="178"/>
      <c r="AZ261" s="178"/>
      <c r="BA261" s="178"/>
      <c r="BB261" s="178"/>
      <c r="BC261" s="178"/>
      <c r="BD261" s="178"/>
      <c r="BE261" s="178"/>
      <c r="BF261" s="178"/>
      <c r="BG261" s="127"/>
      <c r="BH261" s="180"/>
      <c r="BI261" s="127"/>
      <c r="BJ261" s="181"/>
      <c r="BK261" s="181"/>
      <c r="BL261" s="181"/>
      <c r="BM261" s="182"/>
      <c r="BN261" s="182"/>
      <c r="BO261" s="182"/>
      <c r="BP261" s="182"/>
      <c r="BQ261" s="182"/>
      <c r="BR261" s="182"/>
      <c r="BS261" s="182"/>
      <c r="BT261" s="127"/>
      <c r="BU261" s="183"/>
      <c r="BV261" s="127"/>
    </row>
    <row r="262" spans="1:74" s="140" customFormat="1">
      <c r="A262" s="343"/>
      <c r="B262" s="170"/>
      <c r="C262" s="339"/>
      <c r="D262" s="172"/>
      <c r="E262" s="173" t="s">
        <v>110</v>
      </c>
      <c r="F262" s="173" t="s">
        <v>236</v>
      </c>
      <c r="G262" s="189"/>
      <c r="H262" s="175"/>
      <c r="I262" s="175"/>
      <c r="J262" s="175"/>
      <c r="K262" s="175"/>
      <c r="L262" s="176"/>
      <c r="M262" s="175"/>
      <c r="N262" s="175"/>
      <c r="O262" s="175"/>
      <c r="P262" s="175"/>
      <c r="Q262" s="175"/>
      <c r="R262" s="175"/>
      <c r="S262" s="175"/>
      <c r="T262" s="175"/>
      <c r="U262" s="175"/>
      <c r="V262" s="175"/>
      <c r="W262" s="127"/>
      <c r="X262" s="177"/>
      <c r="Y262" s="127"/>
      <c r="Z262" s="178"/>
      <c r="AA262" s="178"/>
      <c r="AB262" s="178"/>
      <c r="AC262" s="178"/>
      <c r="AD262" s="178"/>
      <c r="AE262" s="178"/>
      <c r="AF262" s="178"/>
      <c r="AG262" s="178"/>
      <c r="AH262" s="178"/>
      <c r="AI262" s="178"/>
      <c r="AJ262" s="179"/>
      <c r="AK262" s="179"/>
      <c r="AL262" s="178"/>
      <c r="AM262" s="178"/>
      <c r="AN262" s="178"/>
      <c r="AO262" s="178"/>
      <c r="AP262" s="178"/>
      <c r="AQ262" s="178"/>
      <c r="AR262" s="178"/>
      <c r="AS262" s="178"/>
      <c r="AT262" s="178"/>
      <c r="AU262" s="178"/>
      <c r="AV262" s="178"/>
      <c r="AW262" s="178"/>
      <c r="AX262" s="178"/>
      <c r="AY262" s="178"/>
      <c r="AZ262" s="178"/>
      <c r="BA262" s="178"/>
      <c r="BB262" s="178"/>
      <c r="BC262" s="178"/>
      <c r="BD262" s="178"/>
      <c r="BE262" s="178"/>
      <c r="BF262" s="178"/>
      <c r="BG262" s="127"/>
      <c r="BH262" s="180"/>
      <c r="BI262" s="127"/>
      <c r="BJ262" s="181"/>
      <c r="BK262" s="181"/>
      <c r="BL262" s="181"/>
      <c r="BM262" s="182"/>
      <c r="BN262" s="182"/>
      <c r="BO262" s="182"/>
      <c r="BP262" s="182"/>
      <c r="BQ262" s="182"/>
      <c r="BR262" s="182"/>
      <c r="BS262" s="182"/>
      <c r="BT262" s="127"/>
      <c r="BU262" s="183"/>
      <c r="BV262" s="127"/>
    </row>
    <row r="263" spans="1:74" s="140" customFormat="1">
      <c r="A263" s="343"/>
      <c r="B263" s="170"/>
      <c r="C263" s="202"/>
      <c r="D263" s="172"/>
      <c r="E263" s="173" t="s">
        <v>150</v>
      </c>
      <c r="F263" s="173" t="s">
        <v>236</v>
      </c>
      <c r="G263" s="174"/>
      <c r="H263" s="175"/>
      <c r="I263" s="175"/>
      <c r="J263" s="175"/>
      <c r="K263" s="175"/>
      <c r="L263" s="176"/>
      <c r="M263" s="175"/>
      <c r="N263" s="175"/>
      <c r="O263" s="175"/>
      <c r="P263" s="175"/>
      <c r="Q263" s="175"/>
      <c r="R263" s="175"/>
      <c r="S263" s="175"/>
      <c r="T263" s="175"/>
      <c r="U263" s="175"/>
      <c r="V263" s="175"/>
      <c r="W263" s="127"/>
      <c r="X263" s="177"/>
      <c r="Y263" s="127"/>
      <c r="Z263" s="178"/>
      <c r="AA263" s="178"/>
      <c r="AB263" s="178"/>
      <c r="AC263" s="178"/>
      <c r="AD263" s="178"/>
      <c r="AE263" s="178"/>
      <c r="AF263" s="178"/>
      <c r="AG263" s="178"/>
      <c r="AH263" s="178"/>
      <c r="AI263" s="178"/>
      <c r="AJ263" s="179"/>
      <c r="AK263" s="179"/>
      <c r="AL263" s="178"/>
      <c r="AM263" s="178"/>
      <c r="AN263" s="178"/>
      <c r="AO263" s="178"/>
      <c r="AP263" s="178"/>
      <c r="AQ263" s="178"/>
      <c r="AR263" s="178"/>
      <c r="AS263" s="178"/>
      <c r="AT263" s="178"/>
      <c r="AU263" s="178"/>
      <c r="AV263" s="178"/>
      <c r="AW263" s="178"/>
      <c r="AX263" s="178"/>
      <c r="AY263" s="178"/>
      <c r="AZ263" s="178"/>
      <c r="BA263" s="178"/>
      <c r="BB263" s="178"/>
      <c r="BC263" s="178"/>
      <c r="BD263" s="178"/>
      <c r="BE263" s="178"/>
      <c r="BF263" s="178"/>
      <c r="BG263" s="127"/>
      <c r="BH263" s="180"/>
      <c r="BI263" s="127"/>
      <c r="BJ263" s="181"/>
      <c r="BK263" s="181"/>
      <c r="BL263" s="181"/>
      <c r="BM263" s="182"/>
      <c r="BN263" s="182"/>
      <c r="BO263" s="182"/>
      <c r="BP263" s="182"/>
      <c r="BQ263" s="182"/>
      <c r="BR263" s="182"/>
      <c r="BS263" s="182"/>
      <c r="BT263" s="127"/>
      <c r="BU263" s="183"/>
      <c r="BV263" s="127"/>
    </row>
    <row r="264" spans="1:74">
      <c r="F264" s="185"/>
    </row>
    <row r="265" spans="1:74" s="140" customFormat="1" ht="15" customHeight="1">
      <c r="A265" s="340" t="s">
        <v>263</v>
      </c>
      <c r="B265" s="170"/>
      <c r="C265" s="338" t="s">
        <v>3</v>
      </c>
      <c r="D265" s="172"/>
      <c r="E265" s="173" t="s">
        <v>220</v>
      </c>
      <c r="F265" s="173" t="s">
        <v>264</v>
      </c>
      <c r="G265" s="174"/>
      <c r="H265" s="175"/>
      <c r="I265" s="175"/>
      <c r="J265" s="175"/>
      <c r="K265" s="175"/>
      <c r="L265" s="176"/>
      <c r="M265" s="175"/>
      <c r="N265" s="175"/>
      <c r="O265" s="175"/>
      <c r="P265" s="175"/>
      <c r="Q265" s="175"/>
      <c r="R265" s="175"/>
      <c r="S265" s="175"/>
      <c r="T265" s="175"/>
      <c r="U265" s="175"/>
      <c r="V265" s="175"/>
      <c r="W265" s="127"/>
      <c r="X265" s="177"/>
      <c r="Y265" s="127"/>
      <c r="Z265" s="178"/>
      <c r="AA265" s="178"/>
      <c r="AB265" s="178"/>
      <c r="AC265" s="178"/>
      <c r="AD265" s="178"/>
      <c r="AE265" s="178"/>
      <c r="AF265" s="178"/>
      <c r="AG265" s="178"/>
      <c r="AH265" s="178"/>
      <c r="AI265" s="178"/>
      <c r="AJ265" s="179"/>
      <c r="AK265" s="179"/>
      <c r="AL265" s="178"/>
      <c r="AM265" s="178"/>
      <c r="AN265" s="178"/>
      <c r="AO265" s="178"/>
      <c r="AP265" s="178"/>
      <c r="AQ265" s="178"/>
      <c r="AR265" s="178"/>
      <c r="AS265" s="178"/>
      <c r="AT265" s="178"/>
      <c r="AU265" s="178"/>
      <c r="AV265" s="178"/>
      <c r="AW265" s="178"/>
      <c r="AX265" s="178"/>
      <c r="AY265" s="178"/>
      <c r="AZ265" s="178"/>
      <c r="BA265" s="178"/>
      <c r="BB265" s="178"/>
      <c r="BC265" s="178"/>
      <c r="BD265" s="178"/>
      <c r="BE265" s="178"/>
      <c r="BF265" s="178"/>
      <c r="BG265" s="127"/>
      <c r="BH265" s="180"/>
      <c r="BI265" s="127"/>
      <c r="BJ265" s="181"/>
      <c r="BK265" s="181"/>
      <c r="BL265" s="181"/>
      <c r="BM265" s="182"/>
      <c r="BN265" s="182"/>
      <c r="BO265" s="182"/>
      <c r="BP265" s="182"/>
      <c r="BQ265" s="182"/>
      <c r="BR265" s="182"/>
      <c r="BS265" s="182"/>
      <c r="BT265" s="127"/>
      <c r="BU265" s="183"/>
      <c r="BV265" s="127"/>
    </row>
    <row r="266" spans="1:74" s="140" customFormat="1">
      <c r="A266" s="341"/>
      <c r="B266" s="170"/>
      <c r="C266" s="339"/>
      <c r="D266" s="172"/>
      <c r="E266" s="173" t="s">
        <v>111</v>
      </c>
      <c r="F266" s="173" t="s">
        <v>265</v>
      </c>
      <c r="G266" s="174"/>
      <c r="H266" s="175"/>
      <c r="I266" s="175"/>
      <c r="J266" s="175"/>
      <c r="K266" s="175"/>
      <c r="L266" s="176"/>
      <c r="M266" s="175"/>
      <c r="N266" s="175"/>
      <c r="O266" s="175"/>
      <c r="P266" s="175"/>
      <c r="Q266" s="175"/>
      <c r="R266" s="175"/>
      <c r="S266" s="175"/>
      <c r="T266" s="175"/>
      <c r="U266" s="175"/>
      <c r="V266" s="175"/>
      <c r="W266" s="127"/>
      <c r="X266" s="177"/>
      <c r="Y266" s="127"/>
      <c r="Z266" s="178"/>
      <c r="AA266" s="178"/>
      <c r="AB266" s="178"/>
      <c r="AC266" s="178"/>
      <c r="AD266" s="178"/>
      <c r="AE266" s="178"/>
      <c r="AF266" s="178"/>
      <c r="AG266" s="178"/>
      <c r="AH266" s="178"/>
      <c r="AI266" s="178"/>
      <c r="AJ266" s="179"/>
      <c r="AK266" s="179"/>
      <c r="AL266" s="178"/>
      <c r="AM266" s="178"/>
      <c r="AN266" s="178"/>
      <c r="AO266" s="178"/>
      <c r="AP266" s="178"/>
      <c r="AQ266" s="178"/>
      <c r="AR266" s="178"/>
      <c r="AS266" s="178"/>
      <c r="AT266" s="178"/>
      <c r="AU266" s="178"/>
      <c r="AV266" s="178"/>
      <c r="AW266" s="178"/>
      <c r="AX266" s="178"/>
      <c r="AY266" s="178"/>
      <c r="AZ266" s="178"/>
      <c r="BA266" s="178"/>
      <c r="BB266" s="178"/>
      <c r="BC266" s="178"/>
      <c r="BD266" s="178"/>
      <c r="BE266" s="178"/>
      <c r="BF266" s="178"/>
      <c r="BG266" s="127"/>
      <c r="BH266" s="180"/>
      <c r="BI266" s="127"/>
      <c r="BJ266" s="181"/>
      <c r="BK266" s="181"/>
      <c r="BL266" s="181"/>
      <c r="BM266" s="182"/>
      <c r="BN266" s="182"/>
      <c r="BO266" s="182"/>
      <c r="BP266" s="182"/>
      <c r="BQ266" s="182"/>
      <c r="BR266" s="182"/>
      <c r="BS266" s="182"/>
      <c r="BT266" s="127"/>
      <c r="BU266" s="183"/>
      <c r="BV266" s="127"/>
    </row>
    <row r="267" spans="1:74" s="140" customFormat="1">
      <c r="A267" s="341"/>
      <c r="B267" s="170"/>
      <c r="C267" s="339"/>
      <c r="D267" s="172"/>
      <c r="E267" s="173" t="s">
        <v>110</v>
      </c>
      <c r="F267" s="173" t="s">
        <v>265</v>
      </c>
      <c r="G267" s="174"/>
      <c r="H267" s="175"/>
      <c r="I267" s="175"/>
      <c r="J267" s="175"/>
      <c r="K267" s="175"/>
      <c r="L267" s="176"/>
      <c r="M267" s="175"/>
      <c r="N267" s="175"/>
      <c r="O267" s="175"/>
      <c r="P267" s="175"/>
      <c r="Q267" s="175"/>
      <c r="R267" s="175"/>
      <c r="S267" s="175"/>
      <c r="T267" s="175"/>
      <c r="U267" s="175"/>
      <c r="V267" s="175"/>
      <c r="W267" s="127"/>
      <c r="X267" s="177"/>
      <c r="Y267" s="127"/>
      <c r="Z267" s="178"/>
      <c r="AA267" s="178"/>
      <c r="AB267" s="178"/>
      <c r="AC267" s="178"/>
      <c r="AD267" s="178"/>
      <c r="AE267" s="178"/>
      <c r="AF267" s="178"/>
      <c r="AG267" s="178"/>
      <c r="AH267" s="178"/>
      <c r="AI267" s="178"/>
      <c r="AJ267" s="179"/>
      <c r="AK267" s="179"/>
      <c r="AL267" s="178"/>
      <c r="AM267" s="178"/>
      <c r="AN267" s="178"/>
      <c r="AO267" s="178"/>
      <c r="AP267" s="178"/>
      <c r="AQ267" s="178"/>
      <c r="AR267" s="178"/>
      <c r="AS267" s="178"/>
      <c r="AT267" s="178"/>
      <c r="AU267" s="178"/>
      <c r="AV267" s="178"/>
      <c r="AW267" s="178"/>
      <c r="AX267" s="178"/>
      <c r="AY267" s="178"/>
      <c r="AZ267" s="178"/>
      <c r="BA267" s="178"/>
      <c r="BB267" s="178"/>
      <c r="BC267" s="178"/>
      <c r="BD267" s="178"/>
      <c r="BE267" s="178"/>
      <c r="BF267" s="178"/>
      <c r="BG267" s="127"/>
      <c r="BH267" s="180"/>
      <c r="BI267" s="127"/>
      <c r="BJ267" s="181"/>
      <c r="BK267" s="181"/>
      <c r="BL267" s="181"/>
      <c r="BM267" s="182"/>
      <c r="BN267" s="182"/>
      <c r="BO267" s="182"/>
      <c r="BP267" s="182"/>
      <c r="BQ267" s="182"/>
      <c r="BR267" s="182"/>
      <c r="BS267" s="182"/>
      <c r="BT267" s="127"/>
      <c r="BU267" s="183"/>
      <c r="BV267" s="127"/>
    </row>
    <row r="268" spans="1:74" s="140" customFormat="1">
      <c r="A268" s="341"/>
      <c r="B268" s="170"/>
      <c r="C268" s="202"/>
      <c r="D268" s="172"/>
      <c r="E268" s="173" t="s">
        <v>150</v>
      </c>
      <c r="F268" s="173" t="s">
        <v>265</v>
      </c>
      <c r="G268" s="174"/>
      <c r="H268" s="175"/>
      <c r="I268" s="175"/>
      <c r="J268" s="175"/>
      <c r="K268" s="175"/>
      <c r="L268" s="176"/>
      <c r="M268" s="175"/>
      <c r="N268" s="175"/>
      <c r="O268" s="175"/>
      <c r="P268" s="175"/>
      <c r="Q268" s="175"/>
      <c r="R268" s="175"/>
      <c r="S268" s="175"/>
      <c r="T268" s="175"/>
      <c r="U268" s="175"/>
      <c r="V268" s="175"/>
      <c r="W268" s="127"/>
      <c r="X268" s="177"/>
      <c r="Y268" s="127"/>
      <c r="Z268" s="178"/>
      <c r="AA268" s="178"/>
      <c r="AB268" s="178"/>
      <c r="AC268" s="178"/>
      <c r="AD268" s="178"/>
      <c r="AE268" s="178"/>
      <c r="AF268" s="178"/>
      <c r="AG268" s="178"/>
      <c r="AH268" s="178"/>
      <c r="AI268" s="178"/>
      <c r="AJ268" s="179"/>
      <c r="AK268" s="179"/>
      <c r="AL268" s="178"/>
      <c r="AM268" s="178"/>
      <c r="AN268" s="178"/>
      <c r="AO268" s="178"/>
      <c r="AP268" s="178"/>
      <c r="AQ268" s="178"/>
      <c r="AR268" s="178"/>
      <c r="AS268" s="178"/>
      <c r="AT268" s="178"/>
      <c r="AU268" s="178"/>
      <c r="AV268" s="178"/>
      <c r="AW268" s="178"/>
      <c r="AX268" s="178"/>
      <c r="AY268" s="178"/>
      <c r="AZ268" s="178"/>
      <c r="BA268" s="178"/>
      <c r="BB268" s="178"/>
      <c r="BC268" s="178"/>
      <c r="BD268" s="178"/>
      <c r="BE268" s="178"/>
      <c r="BF268" s="178"/>
      <c r="BG268" s="127"/>
      <c r="BH268" s="180"/>
      <c r="BI268" s="127"/>
      <c r="BJ268" s="181"/>
      <c r="BK268" s="181"/>
      <c r="BL268" s="181"/>
      <c r="BM268" s="182"/>
      <c r="BN268" s="182"/>
      <c r="BO268" s="182"/>
      <c r="BP268" s="182"/>
      <c r="BQ268" s="182"/>
      <c r="BR268" s="182"/>
      <c r="BS268" s="182"/>
      <c r="BT268" s="127"/>
      <c r="BU268" s="183"/>
      <c r="BV268" s="127"/>
    </row>
  </sheetData>
  <mergeCells count="56">
    <mergeCell ref="C85:C87"/>
    <mergeCell ref="A8:E8"/>
    <mergeCell ref="Z8:BH8"/>
    <mergeCell ref="BJ8:BS8"/>
    <mergeCell ref="A11:A33"/>
    <mergeCell ref="A35:A93"/>
    <mergeCell ref="C35:C37"/>
    <mergeCell ref="C40:C42"/>
    <mergeCell ref="C45:C47"/>
    <mergeCell ref="C50:C52"/>
    <mergeCell ref="C55:C57"/>
    <mergeCell ref="C60:C62"/>
    <mergeCell ref="C65:C67"/>
    <mergeCell ref="C70:C72"/>
    <mergeCell ref="C75:C77"/>
    <mergeCell ref="C80:C82"/>
    <mergeCell ref="C90:C92"/>
    <mergeCell ref="A95:A148"/>
    <mergeCell ref="C95:C97"/>
    <mergeCell ref="C100:C102"/>
    <mergeCell ref="C105:C107"/>
    <mergeCell ref="C110:C112"/>
    <mergeCell ref="C115:C117"/>
    <mergeCell ref="C120:C122"/>
    <mergeCell ref="C125:C127"/>
    <mergeCell ref="C130:C132"/>
    <mergeCell ref="C205:C207"/>
    <mergeCell ref="C135:C137"/>
    <mergeCell ref="C140:C142"/>
    <mergeCell ref="C145:C147"/>
    <mergeCell ref="A150:A208"/>
    <mergeCell ref="C150:C152"/>
    <mergeCell ref="C155:C157"/>
    <mergeCell ref="C160:C162"/>
    <mergeCell ref="C165:C167"/>
    <mergeCell ref="C170:C172"/>
    <mergeCell ref="C175:C177"/>
    <mergeCell ref="C180:C182"/>
    <mergeCell ref="C185:C187"/>
    <mergeCell ref="C190:C192"/>
    <mergeCell ref="C195:C197"/>
    <mergeCell ref="C200:C202"/>
    <mergeCell ref="C255:C257"/>
    <mergeCell ref="C260:C262"/>
    <mergeCell ref="A265:A268"/>
    <mergeCell ref="C265:C267"/>
    <mergeCell ref="A210:A263"/>
    <mergeCell ref="C210:C212"/>
    <mergeCell ref="C215:C217"/>
    <mergeCell ref="C220:C222"/>
    <mergeCell ref="C225:C227"/>
    <mergeCell ref="C230:C232"/>
    <mergeCell ref="C235:C237"/>
    <mergeCell ref="C240:C242"/>
    <mergeCell ref="C245:C247"/>
    <mergeCell ref="C250:C252"/>
  </mergeCells>
  <conditionalFormatting sqref="H11:V11 BJ11:BS11 BJ19:BS19 BJ17:BS17 BJ15:BS15 BJ13:BS13 BJ235:BS237 BJ255:BS257 BJ21:BS21 BJ23:BS23 BJ260:BS262 BJ265:BS267 BJ25:BS25 BJ27:BS27 BJ205:BS207 BJ29:BS29 BJ31:BS31 BJ33:BS33 BJ95:BS97 BJ115:BS117 BJ110:BS112 BJ105:BS107 BJ100:BS102 BJ120:BS122 BJ125:BS127 BJ130:BS132 BJ135:BS137 BJ140:BS142 BJ165:BS167 BJ160:BS162 BJ155:BS157 BJ150:BS152 BJ170:BS172 BJ175:BS177 BJ180:BS182 BJ185:BS187 BJ190:BS192 BJ195:BS197 BJ210:BS212 BJ230:BS232 BJ225:BS227 BJ220:BS222 BJ215:BS217 BJ245:BS247 BJ240:BS242 BJ250:BS252 BJ145:BS147 BJ200:BS202">
    <cfRule type="cellIs" dxfId="883" priority="797" operator="equal">
      <formula>4</formula>
    </cfRule>
    <cfRule type="cellIs" dxfId="882" priority="798" operator="equal">
      <formula>3</formula>
    </cfRule>
    <cfRule type="cellIs" dxfId="881" priority="799" operator="equal">
      <formula>1</formula>
    </cfRule>
    <cfRule type="cellIs" dxfId="880" priority="800" operator="equal">
      <formula>2</formula>
    </cfRule>
  </conditionalFormatting>
  <conditionalFormatting sqref="H13:V13">
    <cfRule type="cellIs" dxfId="879" priority="793" operator="equal">
      <formula>4</formula>
    </cfRule>
    <cfRule type="cellIs" dxfId="878" priority="794" operator="equal">
      <formula>3</formula>
    </cfRule>
    <cfRule type="cellIs" dxfId="877" priority="795" operator="equal">
      <formula>1</formula>
    </cfRule>
    <cfRule type="cellIs" dxfId="876" priority="796" operator="equal">
      <formula>2</formula>
    </cfRule>
  </conditionalFormatting>
  <conditionalFormatting sqref="H15:V15">
    <cfRule type="cellIs" dxfId="875" priority="789" operator="equal">
      <formula>4</formula>
    </cfRule>
    <cfRule type="cellIs" dxfId="874" priority="790" operator="equal">
      <formula>3</formula>
    </cfRule>
    <cfRule type="cellIs" dxfId="873" priority="791" operator="equal">
      <formula>1</formula>
    </cfRule>
    <cfRule type="cellIs" dxfId="872" priority="792" operator="equal">
      <formula>2</formula>
    </cfRule>
  </conditionalFormatting>
  <conditionalFormatting sqref="H19:V19 H17:V17">
    <cfRule type="cellIs" dxfId="871" priority="785" operator="equal">
      <formula>4</formula>
    </cfRule>
    <cfRule type="cellIs" dxfId="870" priority="786" operator="equal">
      <formula>3</formula>
    </cfRule>
    <cfRule type="cellIs" dxfId="869" priority="787" operator="equal">
      <formula>1</formula>
    </cfRule>
    <cfRule type="cellIs" dxfId="868" priority="788" operator="equal">
      <formula>2</formula>
    </cfRule>
  </conditionalFormatting>
  <conditionalFormatting sqref="H260:V262">
    <cfRule type="cellIs" dxfId="867" priority="641" operator="equal">
      <formula>4</formula>
    </cfRule>
    <cfRule type="cellIs" dxfId="866" priority="642" operator="equal">
      <formula>3</formula>
    </cfRule>
    <cfRule type="cellIs" dxfId="865" priority="643" operator="equal">
      <formula>1</formula>
    </cfRule>
    <cfRule type="cellIs" dxfId="864" priority="644" operator="equal">
      <formula>2</formula>
    </cfRule>
  </conditionalFormatting>
  <conditionalFormatting sqref="H265:V267">
    <cfRule type="cellIs" dxfId="863" priority="637" operator="equal">
      <formula>4</formula>
    </cfRule>
    <cfRule type="cellIs" dxfId="862" priority="638" operator="equal">
      <formula>3</formula>
    </cfRule>
    <cfRule type="cellIs" dxfId="861" priority="639" operator="equal">
      <formula>1</formula>
    </cfRule>
    <cfRule type="cellIs" dxfId="860" priority="640" operator="equal">
      <formula>2</formula>
    </cfRule>
  </conditionalFormatting>
  <conditionalFormatting sqref="H21:V21">
    <cfRule type="cellIs" dxfId="859" priority="781" operator="equal">
      <formula>4</formula>
    </cfRule>
    <cfRule type="cellIs" dxfId="858" priority="782" operator="equal">
      <formula>3</formula>
    </cfRule>
    <cfRule type="cellIs" dxfId="857" priority="783" operator="equal">
      <formula>1</formula>
    </cfRule>
    <cfRule type="cellIs" dxfId="856" priority="784" operator="equal">
      <formula>2</formula>
    </cfRule>
  </conditionalFormatting>
  <conditionalFormatting sqref="H23:V23">
    <cfRule type="cellIs" dxfId="855" priority="777" operator="equal">
      <formula>4</formula>
    </cfRule>
    <cfRule type="cellIs" dxfId="854" priority="778" operator="equal">
      <formula>3</formula>
    </cfRule>
    <cfRule type="cellIs" dxfId="853" priority="779" operator="equal">
      <formula>1</formula>
    </cfRule>
    <cfRule type="cellIs" dxfId="852" priority="780" operator="equal">
      <formula>2</formula>
    </cfRule>
  </conditionalFormatting>
  <conditionalFormatting sqref="H25:V25">
    <cfRule type="cellIs" dxfId="851" priority="773" operator="equal">
      <formula>4</formula>
    </cfRule>
    <cfRule type="cellIs" dxfId="850" priority="774" operator="equal">
      <formula>3</formula>
    </cfRule>
    <cfRule type="cellIs" dxfId="849" priority="775" operator="equal">
      <formula>1</formula>
    </cfRule>
    <cfRule type="cellIs" dxfId="848" priority="776" operator="equal">
      <formula>2</formula>
    </cfRule>
  </conditionalFormatting>
  <conditionalFormatting sqref="H27:V27">
    <cfRule type="cellIs" dxfId="847" priority="769" operator="equal">
      <formula>4</formula>
    </cfRule>
    <cfRule type="cellIs" dxfId="846" priority="770" operator="equal">
      <formula>3</formula>
    </cfRule>
    <cfRule type="cellIs" dxfId="845" priority="771" operator="equal">
      <formula>1</formula>
    </cfRule>
    <cfRule type="cellIs" dxfId="844" priority="772" operator="equal">
      <formula>2</formula>
    </cfRule>
  </conditionalFormatting>
  <conditionalFormatting sqref="H29:V29">
    <cfRule type="cellIs" dxfId="843" priority="765" operator="equal">
      <formula>4</formula>
    </cfRule>
    <cfRule type="cellIs" dxfId="842" priority="766" operator="equal">
      <formula>3</formula>
    </cfRule>
    <cfRule type="cellIs" dxfId="841" priority="767" operator="equal">
      <formula>1</formula>
    </cfRule>
    <cfRule type="cellIs" dxfId="840" priority="768" operator="equal">
      <formula>2</formula>
    </cfRule>
  </conditionalFormatting>
  <conditionalFormatting sqref="H31:V31">
    <cfRule type="cellIs" dxfId="839" priority="761" operator="equal">
      <formula>4</formula>
    </cfRule>
    <cfRule type="cellIs" dxfId="838" priority="762" operator="equal">
      <formula>3</formula>
    </cfRule>
    <cfRule type="cellIs" dxfId="837" priority="763" operator="equal">
      <formula>1</formula>
    </cfRule>
    <cfRule type="cellIs" dxfId="836" priority="764" operator="equal">
      <formula>2</formula>
    </cfRule>
  </conditionalFormatting>
  <conditionalFormatting sqref="H33:V33">
    <cfRule type="cellIs" dxfId="835" priority="757" operator="equal">
      <formula>4</formula>
    </cfRule>
    <cfRule type="cellIs" dxfId="834" priority="758" operator="equal">
      <formula>3</formula>
    </cfRule>
    <cfRule type="cellIs" dxfId="833" priority="759" operator="equal">
      <formula>1</formula>
    </cfRule>
    <cfRule type="cellIs" dxfId="832" priority="760" operator="equal">
      <formula>2</formula>
    </cfRule>
  </conditionalFormatting>
  <conditionalFormatting sqref="H95:V97">
    <cfRule type="cellIs" dxfId="831" priority="753" operator="equal">
      <formula>4</formula>
    </cfRule>
    <cfRule type="cellIs" dxfId="830" priority="754" operator="equal">
      <formula>3</formula>
    </cfRule>
    <cfRule type="cellIs" dxfId="829" priority="755" operator="equal">
      <formula>1</formula>
    </cfRule>
    <cfRule type="cellIs" dxfId="828" priority="756" operator="equal">
      <formula>2</formula>
    </cfRule>
  </conditionalFormatting>
  <conditionalFormatting sqref="H100:V102">
    <cfRule type="cellIs" dxfId="827" priority="749" operator="equal">
      <formula>4</formula>
    </cfRule>
    <cfRule type="cellIs" dxfId="826" priority="750" operator="equal">
      <formula>3</formula>
    </cfRule>
    <cfRule type="cellIs" dxfId="825" priority="751" operator="equal">
      <formula>1</formula>
    </cfRule>
    <cfRule type="cellIs" dxfId="824" priority="752" operator="equal">
      <formula>2</formula>
    </cfRule>
  </conditionalFormatting>
  <conditionalFormatting sqref="H105:V107">
    <cfRule type="cellIs" dxfId="823" priority="745" operator="equal">
      <formula>4</formula>
    </cfRule>
    <cfRule type="cellIs" dxfId="822" priority="746" operator="equal">
      <formula>3</formula>
    </cfRule>
    <cfRule type="cellIs" dxfId="821" priority="747" operator="equal">
      <formula>1</formula>
    </cfRule>
    <cfRule type="cellIs" dxfId="820" priority="748" operator="equal">
      <formula>2</formula>
    </cfRule>
  </conditionalFormatting>
  <conditionalFormatting sqref="H115:V117 H110:V112">
    <cfRule type="cellIs" dxfId="819" priority="741" operator="equal">
      <formula>4</formula>
    </cfRule>
    <cfRule type="cellIs" dxfId="818" priority="742" operator="equal">
      <formula>3</formula>
    </cfRule>
    <cfRule type="cellIs" dxfId="817" priority="743" operator="equal">
      <formula>1</formula>
    </cfRule>
    <cfRule type="cellIs" dxfId="816" priority="744" operator="equal">
      <formula>2</formula>
    </cfRule>
  </conditionalFormatting>
  <conditionalFormatting sqref="H180:V182">
    <cfRule type="cellIs" dxfId="815" priority="693" operator="equal">
      <formula>4</formula>
    </cfRule>
    <cfRule type="cellIs" dxfId="814" priority="694" operator="equal">
      <formula>3</formula>
    </cfRule>
    <cfRule type="cellIs" dxfId="813" priority="695" operator="equal">
      <formula>1</formula>
    </cfRule>
    <cfRule type="cellIs" dxfId="812" priority="696" operator="equal">
      <formula>2</formula>
    </cfRule>
  </conditionalFormatting>
  <conditionalFormatting sqref="H120:V122">
    <cfRule type="cellIs" dxfId="811" priority="737" operator="equal">
      <formula>4</formula>
    </cfRule>
    <cfRule type="cellIs" dxfId="810" priority="738" operator="equal">
      <formula>3</formula>
    </cfRule>
    <cfRule type="cellIs" dxfId="809" priority="739" operator="equal">
      <formula>1</formula>
    </cfRule>
    <cfRule type="cellIs" dxfId="808" priority="740" operator="equal">
      <formula>2</formula>
    </cfRule>
  </conditionalFormatting>
  <conditionalFormatting sqref="H125:V127">
    <cfRule type="cellIs" dxfId="807" priority="733" operator="equal">
      <formula>4</formula>
    </cfRule>
    <cfRule type="cellIs" dxfId="806" priority="734" operator="equal">
      <formula>3</formula>
    </cfRule>
    <cfRule type="cellIs" dxfId="805" priority="735" operator="equal">
      <formula>1</formula>
    </cfRule>
    <cfRule type="cellIs" dxfId="804" priority="736" operator="equal">
      <formula>2</formula>
    </cfRule>
  </conditionalFormatting>
  <conditionalFormatting sqref="H130:V132">
    <cfRule type="cellIs" dxfId="803" priority="729" operator="equal">
      <formula>4</formula>
    </cfRule>
    <cfRule type="cellIs" dxfId="802" priority="730" operator="equal">
      <formula>3</formula>
    </cfRule>
    <cfRule type="cellIs" dxfId="801" priority="731" operator="equal">
      <formula>1</formula>
    </cfRule>
    <cfRule type="cellIs" dxfId="800" priority="732" operator="equal">
      <formula>2</formula>
    </cfRule>
  </conditionalFormatting>
  <conditionalFormatting sqref="H135:V137">
    <cfRule type="cellIs" dxfId="799" priority="725" operator="equal">
      <formula>4</formula>
    </cfRule>
    <cfRule type="cellIs" dxfId="798" priority="726" operator="equal">
      <formula>3</formula>
    </cfRule>
    <cfRule type="cellIs" dxfId="797" priority="727" operator="equal">
      <formula>1</formula>
    </cfRule>
    <cfRule type="cellIs" dxfId="796" priority="728" operator="equal">
      <formula>2</formula>
    </cfRule>
  </conditionalFormatting>
  <conditionalFormatting sqref="H140:V142">
    <cfRule type="cellIs" dxfId="795" priority="721" operator="equal">
      <formula>4</formula>
    </cfRule>
    <cfRule type="cellIs" dxfId="794" priority="722" operator="equal">
      <formula>3</formula>
    </cfRule>
    <cfRule type="cellIs" dxfId="793" priority="723" operator="equal">
      <formula>1</formula>
    </cfRule>
    <cfRule type="cellIs" dxfId="792" priority="724" operator="equal">
      <formula>2</formula>
    </cfRule>
  </conditionalFormatting>
  <conditionalFormatting sqref="H230:V232 H225:V227">
    <cfRule type="cellIs" dxfId="791" priority="665" operator="equal">
      <formula>4</formula>
    </cfRule>
    <cfRule type="cellIs" dxfId="790" priority="666" operator="equal">
      <formula>3</formula>
    </cfRule>
    <cfRule type="cellIs" dxfId="789" priority="667" operator="equal">
      <formula>1</formula>
    </cfRule>
    <cfRule type="cellIs" dxfId="788" priority="668" operator="equal">
      <formula>2</formula>
    </cfRule>
  </conditionalFormatting>
  <conditionalFormatting sqref="H150:V152">
    <cfRule type="cellIs" dxfId="787" priority="717" operator="equal">
      <formula>4</formula>
    </cfRule>
    <cfRule type="cellIs" dxfId="786" priority="718" operator="equal">
      <formula>3</formula>
    </cfRule>
    <cfRule type="cellIs" dxfId="785" priority="719" operator="equal">
      <formula>1</formula>
    </cfRule>
    <cfRule type="cellIs" dxfId="784" priority="720" operator="equal">
      <formula>2</formula>
    </cfRule>
  </conditionalFormatting>
  <conditionalFormatting sqref="H155:V157">
    <cfRule type="cellIs" dxfId="783" priority="713" operator="equal">
      <formula>4</formula>
    </cfRule>
    <cfRule type="cellIs" dxfId="782" priority="714" operator="equal">
      <formula>3</formula>
    </cfRule>
    <cfRule type="cellIs" dxfId="781" priority="715" operator="equal">
      <formula>1</formula>
    </cfRule>
    <cfRule type="cellIs" dxfId="780" priority="716" operator="equal">
      <formula>2</formula>
    </cfRule>
  </conditionalFormatting>
  <conditionalFormatting sqref="H160:V162">
    <cfRule type="cellIs" dxfId="779" priority="709" operator="equal">
      <formula>4</formula>
    </cfRule>
    <cfRule type="cellIs" dxfId="778" priority="710" operator="equal">
      <formula>3</formula>
    </cfRule>
    <cfRule type="cellIs" dxfId="777" priority="711" operator="equal">
      <formula>1</formula>
    </cfRule>
    <cfRule type="cellIs" dxfId="776" priority="712" operator="equal">
      <formula>2</formula>
    </cfRule>
  </conditionalFormatting>
  <conditionalFormatting sqref="H165:V167">
    <cfRule type="cellIs" dxfId="775" priority="705" operator="equal">
      <formula>4</formula>
    </cfRule>
    <cfRule type="cellIs" dxfId="774" priority="706" operator="equal">
      <formula>3</formula>
    </cfRule>
    <cfRule type="cellIs" dxfId="773" priority="707" operator="equal">
      <formula>1</formula>
    </cfRule>
    <cfRule type="cellIs" dxfId="772" priority="708" operator="equal">
      <formula>2</formula>
    </cfRule>
  </conditionalFormatting>
  <conditionalFormatting sqref="H170:V172">
    <cfRule type="cellIs" dxfId="771" priority="701" operator="equal">
      <formula>4</formula>
    </cfRule>
    <cfRule type="cellIs" dxfId="770" priority="702" operator="equal">
      <formula>3</formula>
    </cfRule>
    <cfRule type="cellIs" dxfId="769" priority="703" operator="equal">
      <formula>1</formula>
    </cfRule>
    <cfRule type="cellIs" dxfId="768" priority="704" operator="equal">
      <formula>2</formula>
    </cfRule>
  </conditionalFormatting>
  <conditionalFormatting sqref="H175:V177">
    <cfRule type="cellIs" dxfId="767" priority="697" operator="equal">
      <formula>4</formula>
    </cfRule>
    <cfRule type="cellIs" dxfId="766" priority="698" operator="equal">
      <formula>3</formula>
    </cfRule>
    <cfRule type="cellIs" dxfId="765" priority="699" operator="equal">
      <formula>1</formula>
    </cfRule>
    <cfRule type="cellIs" dxfId="764" priority="700" operator="equal">
      <formula>2</formula>
    </cfRule>
  </conditionalFormatting>
  <conditionalFormatting sqref="H185:V187">
    <cfRule type="cellIs" dxfId="763" priority="689" operator="equal">
      <formula>4</formula>
    </cfRule>
    <cfRule type="cellIs" dxfId="762" priority="690" operator="equal">
      <formula>3</formula>
    </cfRule>
    <cfRule type="cellIs" dxfId="761" priority="691" operator="equal">
      <formula>1</formula>
    </cfRule>
    <cfRule type="cellIs" dxfId="760" priority="692" operator="equal">
      <formula>2</formula>
    </cfRule>
  </conditionalFormatting>
  <conditionalFormatting sqref="H190:V192">
    <cfRule type="cellIs" dxfId="759" priority="685" operator="equal">
      <formula>4</formula>
    </cfRule>
    <cfRule type="cellIs" dxfId="758" priority="686" operator="equal">
      <formula>3</formula>
    </cfRule>
    <cfRule type="cellIs" dxfId="757" priority="687" operator="equal">
      <formula>1</formula>
    </cfRule>
    <cfRule type="cellIs" dxfId="756" priority="688" operator="equal">
      <formula>2</formula>
    </cfRule>
  </conditionalFormatting>
  <conditionalFormatting sqref="H195:V196 I197:V197">
    <cfRule type="cellIs" dxfId="755" priority="681" operator="equal">
      <formula>4</formula>
    </cfRule>
    <cfRule type="cellIs" dxfId="754" priority="682" operator="equal">
      <formula>3</formula>
    </cfRule>
    <cfRule type="cellIs" dxfId="753" priority="683" operator="equal">
      <formula>1</formula>
    </cfRule>
    <cfRule type="cellIs" dxfId="752" priority="684" operator="equal">
      <formula>2</formula>
    </cfRule>
  </conditionalFormatting>
  <conditionalFormatting sqref="H245:V247">
    <cfRule type="cellIs" dxfId="751" priority="653" operator="equal">
      <formula>4</formula>
    </cfRule>
    <cfRule type="cellIs" dxfId="750" priority="654" operator="equal">
      <formula>3</formula>
    </cfRule>
    <cfRule type="cellIs" dxfId="749" priority="655" operator="equal">
      <formula>1</formula>
    </cfRule>
    <cfRule type="cellIs" dxfId="748" priority="656" operator="equal">
      <formula>2</formula>
    </cfRule>
  </conditionalFormatting>
  <conditionalFormatting sqref="H210:V212">
    <cfRule type="cellIs" dxfId="747" priority="677" operator="equal">
      <formula>4</formula>
    </cfRule>
    <cfRule type="cellIs" dxfId="746" priority="678" operator="equal">
      <formula>3</formula>
    </cfRule>
    <cfRule type="cellIs" dxfId="745" priority="679" operator="equal">
      <formula>1</formula>
    </cfRule>
    <cfRule type="cellIs" dxfId="744" priority="680" operator="equal">
      <formula>2</formula>
    </cfRule>
  </conditionalFormatting>
  <conditionalFormatting sqref="H215:V217">
    <cfRule type="cellIs" dxfId="743" priority="673" operator="equal">
      <formula>4</formula>
    </cfRule>
    <cfRule type="cellIs" dxfId="742" priority="674" operator="equal">
      <formula>3</formula>
    </cfRule>
    <cfRule type="cellIs" dxfId="741" priority="675" operator="equal">
      <formula>1</formula>
    </cfRule>
    <cfRule type="cellIs" dxfId="740" priority="676" operator="equal">
      <formula>2</formula>
    </cfRule>
  </conditionalFormatting>
  <conditionalFormatting sqref="H220:V222">
    <cfRule type="cellIs" dxfId="739" priority="669" operator="equal">
      <formula>4</formula>
    </cfRule>
    <cfRule type="cellIs" dxfId="738" priority="670" operator="equal">
      <formula>3</formula>
    </cfRule>
    <cfRule type="cellIs" dxfId="737" priority="671" operator="equal">
      <formula>1</formula>
    </cfRule>
    <cfRule type="cellIs" dxfId="736" priority="672" operator="equal">
      <formula>2</formula>
    </cfRule>
  </conditionalFormatting>
  <conditionalFormatting sqref="H250:V252">
    <cfRule type="cellIs" dxfId="735" priority="649" operator="equal">
      <formula>4</formula>
    </cfRule>
    <cfRule type="cellIs" dxfId="734" priority="650" operator="equal">
      <formula>3</formula>
    </cfRule>
    <cfRule type="cellIs" dxfId="733" priority="651" operator="equal">
      <formula>1</formula>
    </cfRule>
    <cfRule type="cellIs" dxfId="732" priority="652" operator="equal">
      <formula>2</formula>
    </cfRule>
  </conditionalFormatting>
  <conditionalFormatting sqref="H235:V237">
    <cfRule type="cellIs" dxfId="731" priority="661" operator="equal">
      <formula>4</formula>
    </cfRule>
    <cfRule type="cellIs" dxfId="730" priority="662" operator="equal">
      <formula>3</formula>
    </cfRule>
    <cfRule type="cellIs" dxfId="729" priority="663" operator="equal">
      <formula>1</formula>
    </cfRule>
    <cfRule type="cellIs" dxfId="728" priority="664" operator="equal">
      <formula>2</formula>
    </cfRule>
  </conditionalFormatting>
  <conditionalFormatting sqref="H240:V242">
    <cfRule type="cellIs" dxfId="727" priority="657" operator="equal">
      <formula>4</formula>
    </cfRule>
    <cfRule type="cellIs" dxfId="726" priority="658" operator="equal">
      <formula>3</formula>
    </cfRule>
    <cfRule type="cellIs" dxfId="725" priority="659" operator="equal">
      <formula>1</formula>
    </cfRule>
    <cfRule type="cellIs" dxfId="724" priority="660" operator="equal">
      <formula>2</formula>
    </cfRule>
  </conditionalFormatting>
  <conditionalFormatting sqref="H255:V257">
    <cfRule type="cellIs" dxfId="723" priority="645" operator="equal">
      <formula>4</formula>
    </cfRule>
    <cfRule type="cellIs" dxfId="722" priority="646" operator="equal">
      <formula>3</formula>
    </cfRule>
    <cfRule type="cellIs" dxfId="721" priority="647" operator="equal">
      <formula>1</formula>
    </cfRule>
    <cfRule type="cellIs" dxfId="720" priority="648" operator="equal">
      <formula>2</formula>
    </cfRule>
  </conditionalFormatting>
  <conditionalFormatting sqref="H145:V147">
    <cfRule type="cellIs" dxfId="719" priority="633" operator="equal">
      <formula>4</formula>
    </cfRule>
    <cfRule type="cellIs" dxfId="718" priority="634" operator="equal">
      <formula>3</formula>
    </cfRule>
    <cfRule type="cellIs" dxfId="717" priority="635" operator="equal">
      <formula>1</formula>
    </cfRule>
    <cfRule type="cellIs" dxfId="716" priority="636" operator="equal">
      <formula>2</formula>
    </cfRule>
  </conditionalFormatting>
  <conditionalFormatting sqref="H200:V202">
    <cfRule type="cellIs" dxfId="715" priority="629" operator="equal">
      <formula>4</formula>
    </cfRule>
    <cfRule type="cellIs" dxfId="714" priority="630" operator="equal">
      <formula>3</formula>
    </cfRule>
    <cfRule type="cellIs" dxfId="713" priority="631" operator="equal">
      <formula>1</formula>
    </cfRule>
    <cfRule type="cellIs" dxfId="712" priority="632" operator="equal">
      <formula>2</formula>
    </cfRule>
  </conditionalFormatting>
  <conditionalFormatting sqref="H205:V207">
    <cfRule type="cellIs" dxfId="711" priority="625" operator="equal">
      <formula>4</formula>
    </cfRule>
    <cfRule type="cellIs" dxfId="710" priority="626" operator="equal">
      <formula>3</formula>
    </cfRule>
    <cfRule type="cellIs" dxfId="709" priority="627" operator="equal">
      <formula>1</formula>
    </cfRule>
    <cfRule type="cellIs" dxfId="708" priority="628" operator="equal">
      <formula>2</formula>
    </cfRule>
  </conditionalFormatting>
  <conditionalFormatting sqref="Z240:BF242">
    <cfRule type="cellIs" dxfId="707" priority="497" operator="equal">
      <formula>4</formula>
    </cfRule>
    <cfRule type="cellIs" dxfId="706" priority="498" operator="equal">
      <formula>3</formula>
    </cfRule>
    <cfRule type="cellIs" dxfId="705" priority="499" operator="equal">
      <formula>1</formula>
    </cfRule>
    <cfRule type="cellIs" dxfId="704" priority="500" operator="equal">
      <formula>2</formula>
    </cfRule>
  </conditionalFormatting>
  <conditionalFormatting sqref="Z260:BF262">
    <cfRule type="cellIs" dxfId="703" priority="481" operator="equal">
      <formula>4</formula>
    </cfRule>
    <cfRule type="cellIs" dxfId="702" priority="482" operator="equal">
      <formula>3</formula>
    </cfRule>
    <cfRule type="cellIs" dxfId="701" priority="483" operator="equal">
      <formula>1</formula>
    </cfRule>
    <cfRule type="cellIs" dxfId="700" priority="484" operator="equal">
      <formula>2</formula>
    </cfRule>
  </conditionalFormatting>
  <conditionalFormatting sqref="Z265:BF267">
    <cfRule type="cellIs" dxfId="699" priority="477" operator="equal">
      <formula>4</formula>
    </cfRule>
    <cfRule type="cellIs" dxfId="698" priority="478" operator="equal">
      <formula>3</formula>
    </cfRule>
    <cfRule type="cellIs" dxfId="697" priority="479" operator="equal">
      <formula>1</formula>
    </cfRule>
    <cfRule type="cellIs" dxfId="696" priority="480" operator="equal">
      <formula>2</formula>
    </cfRule>
  </conditionalFormatting>
  <conditionalFormatting sqref="Z180:BF182">
    <cfRule type="cellIs" dxfId="695" priority="529" operator="equal">
      <formula>4</formula>
    </cfRule>
    <cfRule type="cellIs" dxfId="694" priority="530" operator="equal">
      <formula>3</formula>
    </cfRule>
    <cfRule type="cellIs" dxfId="693" priority="531" operator="equal">
      <formula>1</formula>
    </cfRule>
    <cfRule type="cellIs" dxfId="692" priority="532" operator="equal">
      <formula>2</formula>
    </cfRule>
  </conditionalFormatting>
  <conditionalFormatting sqref="Z185:BF187">
    <cfRule type="cellIs" dxfId="691" priority="525" operator="equal">
      <formula>4</formula>
    </cfRule>
    <cfRule type="cellIs" dxfId="690" priority="526" operator="equal">
      <formula>3</formula>
    </cfRule>
    <cfRule type="cellIs" dxfId="689" priority="527" operator="equal">
      <formula>1</formula>
    </cfRule>
    <cfRule type="cellIs" dxfId="688" priority="528" operator="equal">
      <formula>2</formula>
    </cfRule>
  </conditionalFormatting>
  <conditionalFormatting sqref="Z190:BF192">
    <cfRule type="cellIs" dxfId="687" priority="521" operator="equal">
      <formula>4</formula>
    </cfRule>
    <cfRule type="cellIs" dxfId="686" priority="522" operator="equal">
      <formula>3</formula>
    </cfRule>
    <cfRule type="cellIs" dxfId="685" priority="523" operator="equal">
      <formula>1</formula>
    </cfRule>
    <cfRule type="cellIs" dxfId="684" priority="524" operator="equal">
      <formula>2</formula>
    </cfRule>
  </conditionalFormatting>
  <conditionalFormatting sqref="Z195:BF197">
    <cfRule type="cellIs" dxfId="683" priority="517" operator="equal">
      <formula>4</formula>
    </cfRule>
    <cfRule type="cellIs" dxfId="682" priority="518" operator="equal">
      <formula>3</formula>
    </cfRule>
    <cfRule type="cellIs" dxfId="681" priority="519" operator="equal">
      <formula>1</formula>
    </cfRule>
    <cfRule type="cellIs" dxfId="680" priority="520" operator="equal">
      <formula>2</formula>
    </cfRule>
  </conditionalFormatting>
  <conditionalFormatting sqref="Z210:BF212">
    <cfRule type="cellIs" dxfId="679" priority="513" operator="equal">
      <formula>4</formula>
    </cfRule>
    <cfRule type="cellIs" dxfId="678" priority="514" operator="equal">
      <formula>3</formula>
    </cfRule>
    <cfRule type="cellIs" dxfId="677" priority="515" operator="equal">
      <formula>1</formula>
    </cfRule>
    <cfRule type="cellIs" dxfId="676" priority="516" operator="equal">
      <formula>2</formula>
    </cfRule>
  </conditionalFormatting>
  <conditionalFormatting sqref="Z215:BF217">
    <cfRule type="cellIs" dxfId="675" priority="509" operator="equal">
      <formula>4</formula>
    </cfRule>
    <cfRule type="cellIs" dxfId="674" priority="510" operator="equal">
      <formula>3</formula>
    </cfRule>
    <cfRule type="cellIs" dxfId="673" priority="511" operator="equal">
      <formula>1</formula>
    </cfRule>
    <cfRule type="cellIs" dxfId="672" priority="512" operator="equal">
      <formula>2</formula>
    </cfRule>
  </conditionalFormatting>
  <conditionalFormatting sqref="Z230:BF232 Z225:BF227 Z220:BF222">
    <cfRule type="cellIs" dxfId="671" priority="505" operator="equal">
      <formula>4</formula>
    </cfRule>
    <cfRule type="cellIs" dxfId="670" priority="506" operator="equal">
      <formula>3</formula>
    </cfRule>
    <cfRule type="cellIs" dxfId="669" priority="507" operator="equal">
      <formula>1</formula>
    </cfRule>
    <cfRule type="cellIs" dxfId="668" priority="508" operator="equal">
      <formula>2</formula>
    </cfRule>
  </conditionalFormatting>
  <conditionalFormatting sqref="Z235:BF237">
    <cfRule type="cellIs" dxfId="667" priority="501" operator="equal">
      <formula>4</formula>
    </cfRule>
    <cfRule type="cellIs" dxfId="666" priority="502" operator="equal">
      <formula>3</formula>
    </cfRule>
    <cfRule type="cellIs" dxfId="665" priority="503" operator="equal">
      <formula>1</formula>
    </cfRule>
    <cfRule type="cellIs" dxfId="664" priority="504" operator="equal">
      <formula>2</formula>
    </cfRule>
  </conditionalFormatting>
  <conditionalFormatting sqref="Z250:BF252">
    <cfRule type="cellIs" dxfId="663" priority="489" operator="equal">
      <formula>4</formula>
    </cfRule>
    <cfRule type="cellIs" dxfId="662" priority="490" operator="equal">
      <formula>3</formula>
    </cfRule>
    <cfRule type="cellIs" dxfId="661" priority="491" operator="equal">
      <formula>1</formula>
    </cfRule>
    <cfRule type="cellIs" dxfId="660" priority="492" operator="equal">
      <formula>2</formula>
    </cfRule>
  </conditionalFormatting>
  <conditionalFormatting sqref="Z245:BF247">
    <cfRule type="cellIs" dxfId="659" priority="493" operator="equal">
      <formula>4</formula>
    </cfRule>
    <cfRule type="cellIs" dxfId="658" priority="494" operator="equal">
      <formula>3</formula>
    </cfRule>
    <cfRule type="cellIs" dxfId="657" priority="495" operator="equal">
      <formula>1</formula>
    </cfRule>
    <cfRule type="cellIs" dxfId="656" priority="496" operator="equal">
      <formula>2</formula>
    </cfRule>
  </conditionalFormatting>
  <conditionalFormatting sqref="Z255:BF257">
    <cfRule type="cellIs" dxfId="655" priority="485" operator="equal">
      <formula>4</formula>
    </cfRule>
    <cfRule type="cellIs" dxfId="654" priority="486" operator="equal">
      <formula>3</formula>
    </cfRule>
    <cfRule type="cellIs" dxfId="653" priority="487" operator="equal">
      <formula>1</formula>
    </cfRule>
    <cfRule type="cellIs" dxfId="652" priority="488" operator="equal">
      <formula>2</formula>
    </cfRule>
  </conditionalFormatting>
  <conditionalFormatting sqref="Z11:BF11">
    <cfRule type="cellIs" dxfId="651" priority="621" operator="equal">
      <formula>4</formula>
    </cfRule>
    <cfRule type="cellIs" dxfId="650" priority="622" operator="equal">
      <formula>3</formula>
    </cfRule>
    <cfRule type="cellIs" dxfId="649" priority="623" operator="equal">
      <formula>1</formula>
    </cfRule>
    <cfRule type="cellIs" dxfId="648" priority="624" operator="equal">
      <formula>2</formula>
    </cfRule>
  </conditionalFormatting>
  <conditionalFormatting sqref="Z13:BF13">
    <cfRule type="cellIs" dxfId="647" priority="617" operator="equal">
      <formula>4</formula>
    </cfRule>
    <cfRule type="cellIs" dxfId="646" priority="618" operator="equal">
      <formula>3</formula>
    </cfRule>
    <cfRule type="cellIs" dxfId="645" priority="619" operator="equal">
      <formula>1</formula>
    </cfRule>
    <cfRule type="cellIs" dxfId="644" priority="620" operator="equal">
      <formula>2</formula>
    </cfRule>
  </conditionalFormatting>
  <conditionalFormatting sqref="Z19:BF19 Z17:BF17 Z15:BF15">
    <cfRule type="cellIs" dxfId="643" priority="613" operator="equal">
      <formula>4</formula>
    </cfRule>
    <cfRule type="cellIs" dxfId="642" priority="614" operator="equal">
      <formula>3</formula>
    </cfRule>
    <cfRule type="cellIs" dxfId="641" priority="615" operator="equal">
      <formula>1</formula>
    </cfRule>
    <cfRule type="cellIs" dxfId="640" priority="616" operator="equal">
      <formula>2</formula>
    </cfRule>
  </conditionalFormatting>
  <conditionalFormatting sqref="Z21:BF21">
    <cfRule type="cellIs" dxfId="639" priority="609" operator="equal">
      <formula>4</formula>
    </cfRule>
    <cfRule type="cellIs" dxfId="638" priority="610" operator="equal">
      <formula>3</formula>
    </cfRule>
    <cfRule type="cellIs" dxfId="637" priority="611" operator="equal">
      <formula>1</formula>
    </cfRule>
    <cfRule type="cellIs" dxfId="636" priority="612" operator="equal">
      <formula>2</formula>
    </cfRule>
  </conditionalFormatting>
  <conditionalFormatting sqref="Z23:BF23">
    <cfRule type="cellIs" dxfId="635" priority="605" operator="equal">
      <formula>4</formula>
    </cfRule>
    <cfRule type="cellIs" dxfId="634" priority="606" operator="equal">
      <formula>3</formula>
    </cfRule>
    <cfRule type="cellIs" dxfId="633" priority="607" operator="equal">
      <formula>1</formula>
    </cfRule>
    <cfRule type="cellIs" dxfId="632" priority="608" operator="equal">
      <formula>2</formula>
    </cfRule>
  </conditionalFormatting>
  <conditionalFormatting sqref="Z25:BF25">
    <cfRule type="cellIs" dxfId="631" priority="601" operator="equal">
      <formula>4</formula>
    </cfRule>
    <cfRule type="cellIs" dxfId="630" priority="602" operator="equal">
      <formula>3</formula>
    </cfRule>
    <cfRule type="cellIs" dxfId="629" priority="603" operator="equal">
      <formula>1</formula>
    </cfRule>
    <cfRule type="cellIs" dxfId="628" priority="604" operator="equal">
      <formula>2</formula>
    </cfRule>
  </conditionalFormatting>
  <conditionalFormatting sqref="Z27:BF27">
    <cfRule type="cellIs" dxfId="627" priority="597" operator="equal">
      <formula>4</formula>
    </cfRule>
    <cfRule type="cellIs" dxfId="626" priority="598" operator="equal">
      <formula>3</formula>
    </cfRule>
    <cfRule type="cellIs" dxfId="625" priority="599" operator="equal">
      <formula>1</formula>
    </cfRule>
    <cfRule type="cellIs" dxfId="624" priority="600" operator="equal">
      <formula>2</formula>
    </cfRule>
  </conditionalFormatting>
  <conditionalFormatting sqref="Z29:BF29">
    <cfRule type="cellIs" dxfId="623" priority="593" operator="equal">
      <formula>4</formula>
    </cfRule>
    <cfRule type="cellIs" dxfId="622" priority="594" operator="equal">
      <formula>3</formula>
    </cfRule>
    <cfRule type="cellIs" dxfId="621" priority="595" operator="equal">
      <formula>1</formula>
    </cfRule>
    <cfRule type="cellIs" dxfId="620" priority="596" operator="equal">
      <formula>2</formula>
    </cfRule>
  </conditionalFormatting>
  <conditionalFormatting sqref="Z31:BF31">
    <cfRule type="cellIs" dxfId="619" priority="589" operator="equal">
      <formula>4</formula>
    </cfRule>
    <cfRule type="cellIs" dxfId="618" priority="590" operator="equal">
      <formula>3</formula>
    </cfRule>
    <cfRule type="cellIs" dxfId="617" priority="591" operator="equal">
      <formula>1</formula>
    </cfRule>
    <cfRule type="cellIs" dxfId="616" priority="592" operator="equal">
      <formula>2</formula>
    </cfRule>
  </conditionalFormatting>
  <conditionalFormatting sqref="Z33:BF33">
    <cfRule type="cellIs" dxfId="615" priority="585" operator="equal">
      <formula>4</formula>
    </cfRule>
    <cfRule type="cellIs" dxfId="614" priority="586" operator="equal">
      <formula>3</formula>
    </cfRule>
    <cfRule type="cellIs" dxfId="613" priority="587" operator="equal">
      <formula>1</formula>
    </cfRule>
    <cfRule type="cellIs" dxfId="612" priority="588" operator="equal">
      <formula>2</formula>
    </cfRule>
  </conditionalFormatting>
  <conditionalFormatting sqref="Z95:BF97">
    <cfRule type="cellIs" dxfId="611" priority="581" operator="equal">
      <formula>4</formula>
    </cfRule>
    <cfRule type="cellIs" dxfId="610" priority="582" operator="equal">
      <formula>3</formula>
    </cfRule>
    <cfRule type="cellIs" dxfId="609" priority="583" operator="equal">
      <formula>1</formula>
    </cfRule>
    <cfRule type="cellIs" dxfId="608" priority="584" operator="equal">
      <formula>2</formula>
    </cfRule>
  </conditionalFormatting>
  <conditionalFormatting sqref="Z100:BF102">
    <cfRule type="cellIs" dxfId="607" priority="577" operator="equal">
      <formula>4</formula>
    </cfRule>
    <cfRule type="cellIs" dxfId="606" priority="578" operator="equal">
      <formula>3</formula>
    </cfRule>
    <cfRule type="cellIs" dxfId="605" priority="579" operator="equal">
      <formula>1</formula>
    </cfRule>
    <cfRule type="cellIs" dxfId="604" priority="580" operator="equal">
      <formula>2</formula>
    </cfRule>
  </conditionalFormatting>
  <conditionalFormatting sqref="Z115:BF117 Z110:BF112 Z105:BF107">
    <cfRule type="cellIs" dxfId="603" priority="573" operator="equal">
      <formula>4</formula>
    </cfRule>
    <cfRule type="cellIs" dxfId="602" priority="574" operator="equal">
      <formula>3</formula>
    </cfRule>
    <cfRule type="cellIs" dxfId="601" priority="575" operator="equal">
      <formula>1</formula>
    </cfRule>
    <cfRule type="cellIs" dxfId="600" priority="576" operator="equal">
      <formula>2</formula>
    </cfRule>
  </conditionalFormatting>
  <conditionalFormatting sqref="Z145:BF147">
    <cfRule type="cellIs" dxfId="599" priority="473" operator="equal">
      <formula>4</formula>
    </cfRule>
    <cfRule type="cellIs" dxfId="598" priority="474" operator="equal">
      <formula>3</formula>
    </cfRule>
    <cfRule type="cellIs" dxfId="597" priority="475" operator="equal">
      <formula>1</formula>
    </cfRule>
    <cfRule type="cellIs" dxfId="596" priority="476" operator="equal">
      <formula>2</formula>
    </cfRule>
  </conditionalFormatting>
  <conditionalFormatting sqref="Z120:BF122">
    <cfRule type="cellIs" dxfId="595" priority="569" operator="equal">
      <formula>4</formula>
    </cfRule>
    <cfRule type="cellIs" dxfId="594" priority="570" operator="equal">
      <formula>3</formula>
    </cfRule>
    <cfRule type="cellIs" dxfId="593" priority="571" operator="equal">
      <formula>1</formula>
    </cfRule>
    <cfRule type="cellIs" dxfId="592" priority="572" operator="equal">
      <formula>2</formula>
    </cfRule>
  </conditionalFormatting>
  <conditionalFormatting sqref="Z125:BF127">
    <cfRule type="cellIs" dxfId="591" priority="565" operator="equal">
      <formula>4</formula>
    </cfRule>
    <cfRule type="cellIs" dxfId="590" priority="566" operator="equal">
      <formula>3</formula>
    </cfRule>
    <cfRule type="cellIs" dxfId="589" priority="567" operator="equal">
      <formula>1</formula>
    </cfRule>
    <cfRule type="cellIs" dxfId="588" priority="568" operator="equal">
      <formula>2</formula>
    </cfRule>
  </conditionalFormatting>
  <conditionalFormatting sqref="Z130:BF132">
    <cfRule type="cellIs" dxfId="587" priority="561" operator="equal">
      <formula>4</formula>
    </cfRule>
    <cfRule type="cellIs" dxfId="586" priority="562" operator="equal">
      <formula>3</formula>
    </cfRule>
    <cfRule type="cellIs" dxfId="585" priority="563" operator="equal">
      <formula>1</formula>
    </cfRule>
    <cfRule type="cellIs" dxfId="584" priority="564" operator="equal">
      <formula>2</formula>
    </cfRule>
  </conditionalFormatting>
  <conditionalFormatting sqref="Z135:BF137">
    <cfRule type="cellIs" dxfId="583" priority="557" operator="equal">
      <formula>4</formula>
    </cfRule>
    <cfRule type="cellIs" dxfId="582" priority="558" operator="equal">
      <formula>3</formula>
    </cfRule>
    <cfRule type="cellIs" dxfId="581" priority="559" operator="equal">
      <formula>1</formula>
    </cfRule>
    <cfRule type="cellIs" dxfId="580" priority="560" operator="equal">
      <formula>2</formula>
    </cfRule>
  </conditionalFormatting>
  <conditionalFormatting sqref="Z155:BF157">
    <cfRule type="cellIs" dxfId="579" priority="545" operator="equal">
      <formula>4</formula>
    </cfRule>
    <cfRule type="cellIs" dxfId="578" priority="546" operator="equal">
      <formula>3</formula>
    </cfRule>
    <cfRule type="cellIs" dxfId="577" priority="547" operator="equal">
      <formula>1</formula>
    </cfRule>
    <cfRule type="cellIs" dxfId="576" priority="548" operator="equal">
      <formula>2</formula>
    </cfRule>
  </conditionalFormatting>
  <conditionalFormatting sqref="Z165:BF167 Z160:BF162">
    <cfRule type="cellIs" dxfId="575" priority="541" operator="equal">
      <formula>4</formula>
    </cfRule>
    <cfRule type="cellIs" dxfId="574" priority="542" operator="equal">
      <formula>3</formula>
    </cfRule>
    <cfRule type="cellIs" dxfId="573" priority="543" operator="equal">
      <formula>1</formula>
    </cfRule>
    <cfRule type="cellIs" dxfId="572" priority="544" operator="equal">
      <formula>2</formula>
    </cfRule>
  </conditionalFormatting>
  <conditionalFormatting sqref="Z140:BF142">
    <cfRule type="cellIs" dxfId="571" priority="553" operator="equal">
      <formula>4</formula>
    </cfRule>
    <cfRule type="cellIs" dxfId="570" priority="554" operator="equal">
      <formula>3</formula>
    </cfRule>
    <cfRule type="cellIs" dxfId="569" priority="555" operator="equal">
      <formula>1</formula>
    </cfRule>
    <cfRule type="cellIs" dxfId="568" priority="556" operator="equal">
      <formula>2</formula>
    </cfRule>
  </conditionalFormatting>
  <conditionalFormatting sqref="Z150:BF152">
    <cfRule type="cellIs" dxfId="567" priority="549" operator="equal">
      <formula>4</formula>
    </cfRule>
    <cfRule type="cellIs" dxfId="566" priority="550" operator="equal">
      <formula>3</formula>
    </cfRule>
    <cfRule type="cellIs" dxfId="565" priority="551" operator="equal">
      <formula>1</formula>
    </cfRule>
    <cfRule type="cellIs" dxfId="564" priority="552" operator="equal">
      <formula>2</formula>
    </cfRule>
  </conditionalFormatting>
  <conditionalFormatting sqref="Z175:BF177">
    <cfRule type="cellIs" dxfId="563" priority="533" operator="equal">
      <formula>4</formula>
    </cfRule>
    <cfRule type="cellIs" dxfId="562" priority="534" operator="equal">
      <formula>3</formula>
    </cfRule>
    <cfRule type="cellIs" dxfId="561" priority="535" operator="equal">
      <formula>1</formula>
    </cfRule>
    <cfRule type="cellIs" dxfId="560" priority="536" operator="equal">
      <formula>2</formula>
    </cfRule>
  </conditionalFormatting>
  <conditionalFormatting sqref="Z170:BF172">
    <cfRule type="cellIs" dxfId="559" priority="537" operator="equal">
      <formula>4</formula>
    </cfRule>
    <cfRule type="cellIs" dxfId="558" priority="538" operator="equal">
      <formula>3</formula>
    </cfRule>
    <cfRule type="cellIs" dxfId="557" priority="539" operator="equal">
      <formula>1</formula>
    </cfRule>
    <cfRule type="cellIs" dxfId="556" priority="540" operator="equal">
      <formula>2</formula>
    </cfRule>
  </conditionalFormatting>
  <conditionalFormatting sqref="BJ128:BS128 H128:V128">
    <cfRule type="cellIs" dxfId="555" priority="233" operator="equal">
      <formula>4</formula>
    </cfRule>
    <cfRule type="cellIs" dxfId="554" priority="234" operator="equal">
      <formula>3</formula>
    </cfRule>
    <cfRule type="cellIs" dxfId="553" priority="235" operator="equal">
      <formula>1</formula>
    </cfRule>
    <cfRule type="cellIs" dxfId="552" priority="236" operator="equal">
      <formula>2</formula>
    </cfRule>
  </conditionalFormatting>
  <conditionalFormatting sqref="BJ133:BS133 H133:V133">
    <cfRule type="cellIs" dxfId="551" priority="225" operator="equal">
      <formula>4</formula>
    </cfRule>
    <cfRule type="cellIs" dxfId="550" priority="226" operator="equal">
      <formula>3</formula>
    </cfRule>
    <cfRule type="cellIs" dxfId="549" priority="227" operator="equal">
      <formula>1</formula>
    </cfRule>
    <cfRule type="cellIs" dxfId="548" priority="228" operator="equal">
      <formula>2</formula>
    </cfRule>
  </conditionalFormatting>
  <conditionalFormatting sqref="Z200:BF202">
    <cfRule type="cellIs" dxfId="547" priority="469" operator="equal">
      <formula>4</formula>
    </cfRule>
    <cfRule type="cellIs" dxfId="546" priority="470" operator="equal">
      <formula>3</formula>
    </cfRule>
    <cfRule type="cellIs" dxfId="545" priority="471" operator="equal">
      <formula>1</formula>
    </cfRule>
    <cfRule type="cellIs" dxfId="544" priority="472" operator="equal">
      <formula>2</formula>
    </cfRule>
  </conditionalFormatting>
  <conditionalFormatting sqref="Z40:BF42">
    <cfRule type="cellIs" dxfId="543" priority="413" operator="equal">
      <formula>4</formula>
    </cfRule>
    <cfRule type="cellIs" dxfId="542" priority="414" operator="equal">
      <formula>3</formula>
    </cfRule>
    <cfRule type="cellIs" dxfId="541" priority="415" operator="equal">
      <formula>1</formula>
    </cfRule>
    <cfRule type="cellIs" dxfId="540" priority="416" operator="equal">
      <formula>2</formula>
    </cfRule>
  </conditionalFormatting>
  <conditionalFormatting sqref="Z205:BF207">
    <cfRule type="cellIs" dxfId="539" priority="465" operator="equal">
      <formula>4</formula>
    </cfRule>
    <cfRule type="cellIs" dxfId="538" priority="466" operator="equal">
      <formula>3</formula>
    </cfRule>
    <cfRule type="cellIs" dxfId="537" priority="467" operator="equal">
      <formula>1</formula>
    </cfRule>
    <cfRule type="cellIs" dxfId="536" priority="468" operator="equal">
      <formula>2</formula>
    </cfRule>
  </conditionalFormatting>
  <conditionalFormatting sqref="H55:V57 H50:V52">
    <cfRule type="cellIs" dxfId="535" priority="449" operator="equal">
      <formula>4</formula>
    </cfRule>
    <cfRule type="cellIs" dxfId="534" priority="450" operator="equal">
      <formula>3</formula>
    </cfRule>
    <cfRule type="cellIs" dxfId="533" priority="451" operator="equal">
      <formula>1</formula>
    </cfRule>
    <cfRule type="cellIs" dxfId="532" priority="452" operator="equal">
      <formula>2</formula>
    </cfRule>
  </conditionalFormatting>
  <conditionalFormatting sqref="BJ35:BS37 BJ55:BS57 BJ50:BS52 BJ45:BS47 BJ40:BS42 BJ60:BS62 BJ65:BS67 BJ70:BS72 BJ75:BS77 BJ80:BS82 BJ85:BS87 BJ90:BS92 H35:V37">
    <cfRule type="cellIs" dxfId="531" priority="461" operator="equal">
      <formula>4</formula>
    </cfRule>
    <cfRule type="cellIs" dxfId="530" priority="462" operator="equal">
      <formula>3</formula>
    </cfRule>
    <cfRule type="cellIs" dxfId="529" priority="463" operator="equal">
      <formula>1</formula>
    </cfRule>
    <cfRule type="cellIs" dxfId="528" priority="464" operator="equal">
      <formula>2</formula>
    </cfRule>
  </conditionalFormatting>
  <conditionalFormatting sqref="H40:V42">
    <cfRule type="cellIs" dxfId="527" priority="457" operator="equal">
      <formula>4</formula>
    </cfRule>
    <cfRule type="cellIs" dxfId="526" priority="458" operator="equal">
      <formula>3</formula>
    </cfRule>
    <cfRule type="cellIs" dxfId="525" priority="459" operator="equal">
      <formula>1</formula>
    </cfRule>
    <cfRule type="cellIs" dxfId="524" priority="460" operator="equal">
      <formula>2</formula>
    </cfRule>
  </conditionalFormatting>
  <conditionalFormatting sqref="H45:V47">
    <cfRule type="cellIs" dxfId="523" priority="453" operator="equal">
      <formula>4</formula>
    </cfRule>
    <cfRule type="cellIs" dxfId="522" priority="454" operator="equal">
      <formula>3</formula>
    </cfRule>
    <cfRule type="cellIs" dxfId="521" priority="455" operator="equal">
      <formula>1</formula>
    </cfRule>
    <cfRule type="cellIs" dxfId="520" priority="456" operator="equal">
      <formula>2</formula>
    </cfRule>
  </conditionalFormatting>
  <conditionalFormatting sqref="BJ178:BS178 H178:V178">
    <cfRule type="cellIs" dxfId="519" priority="153" operator="equal">
      <formula>4</formula>
    </cfRule>
    <cfRule type="cellIs" dxfId="518" priority="154" operator="equal">
      <formula>3</formula>
    </cfRule>
    <cfRule type="cellIs" dxfId="517" priority="155" operator="equal">
      <formula>1</formula>
    </cfRule>
    <cfRule type="cellIs" dxfId="516" priority="156" operator="equal">
      <formula>2</formula>
    </cfRule>
  </conditionalFormatting>
  <conditionalFormatting sqref="Z173:BF173">
    <cfRule type="cellIs" dxfId="515" priority="157" operator="equal">
      <formula>4</formula>
    </cfRule>
    <cfRule type="cellIs" dxfId="514" priority="158" operator="equal">
      <formula>3</formula>
    </cfRule>
    <cfRule type="cellIs" dxfId="513" priority="159" operator="equal">
      <formula>1</formula>
    </cfRule>
    <cfRule type="cellIs" dxfId="512" priority="160" operator="equal">
      <formula>2</formula>
    </cfRule>
  </conditionalFormatting>
  <conditionalFormatting sqref="BJ173:BS173 H173:V173">
    <cfRule type="cellIs" dxfId="511" priority="161" operator="equal">
      <formula>4</formula>
    </cfRule>
    <cfRule type="cellIs" dxfId="510" priority="162" operator="equal">
      <formula>3</formula>
    </cfRule>
    <cfRule type="cellIs" dxfId="509" priority="163" operator="equal">
      <formula>1</formula>
    </cfRule>
    <cfRule type="cellIs" dxfId="508" priority="164" operator="equal">
      <formula>2</formula>
    </cfRule>
  </conditionalFormatting>
  <conditionalFormatting sqref="Z168:BF168">
    <cfRule type="cellIs" dxfId="507" priority="165" operator="equal">
      <formula>4</formula>
    </cfRule>
    <cfRule type="cellIs" dxfId="506" priority="166" operator="equal">
      <formula>3</formula>
    </cfRule>
    <cfRule type="cellIs" dxfId="505" priority="167" operator="equal">
      <formula>1</formula>
    </cfRule>
    <cfRule type="cellIs" dxfId="504" priority="168" operator="equal">
      <formula>2</formula>
    </cfRule>
  </conditionalFormatting>
  <conditionalFormatting sqref="H60:V62">
    <cfRule type="cellIs" dxfId="503" priority="445" operator="equal">
      <formula>4</formula>
    </cfRule>
    <cfRule type="cellIs" dxfId="502" priority="446" operator="equal">
      <formula>3</formula>
    </cfRule>
    <cfRule type="cellIs" dxfId="501" priority="447" operator="equal">
      <formula>1</formula>
    </cfRule>
    <cfRule type="cellIs" dxfId="500" priority="448" operator="equal">
      <formula>2</formula>
    </cfRule>
  </conditionalFormatting>
  <conditionalFormatting sqref="H65:V67">
    <cfRule type="cellIs" dxfId="499" priority="441" operator="equal">
      <formula>4</formula>
    </cfRule>
    <cfRule type="cellIs" dxfId="498" priority="442" operator="equal">
      <formula>3</formula>
    </cfRule>
    <cfRule type="cellIs" dxfId="497" priority="443" operator="equal">
      <formula>1</formula>
    </cfRule>
    <cfRule type="cellIs" dxfId="496" priority="444" operator="equal">
      <formula>2</formula>
    </cfRule>
  </conditionalFormatting>
  <conditionalFormatting sqref="H70:V72">
    <cfRule type="cellIs" dxfId="495" priority="437" operator="equal">
      <formula>4</formula>
    </cfRule>
    <cfRule type="cellIs" dxfId="494" priority="438" operator="equal">
      <formula>3</formula>
    </cfRule>
    <cfRule type="cellIs" dxfId="493" priority="439" operator="equal">
      <formula>1</formula>
    </cfRule>
    <cfRule type="cellIs" dxfId="492" priority="440" operator="equal">
      <formula>2</formula>
    </cfRule>
  </conditionalFormatting>
  <conditionalFormatting sqref="H75:V77">
    <cfRule type="cellIs" dxfId="491" priority="433" operator="equal">
      <formula>4</formula>
    </cfRule>
    <cfRule type="cellIs" dxfId="490" priority="434" operator="equal">
      <formula>3</formula>
    </cfRule>
    <cfRule type="cellIs" dxfId="489" priority="435" operator="equal">
      <formula>1</formula>
    </cfRule>
    <cfRule type="cellIs" dxfId="488" priority="436" operator="equal">
      <formula>2</formula>
    </cfRule>
  </conditionalFormatting>
  <conditionalFormatting sqref="H80:V82">
    <cfRule type="cellIs" dxfId="487" priority="429" operator="equal">
      <formula>4</formula>
    </cfRule>
    <cfRule type="cellIs" dxfId="486" priority="430" operator="equal">
      <formula>3</formula>
    </cfRule>
    <cfRule type="cellIs" dxfId="485" priority="431" operator="equal">
      <formula>1</formula>
    </cfRule>
    <cfRule type="cellIs" dxfId="484" priority="432" operator="equal">
      <formula>2</formula>
    </cfRule>
  </conditionalFormatting>
  <conditionalFormatting sqref="H85:V87">
    <cfRule type="cellIs" dxfId="483" priority="425" operator="equal">
      <formula>4</formula>
    </cfRule>
    <cfRule type="cellIs" dxfId="482" priority="426" operator="equal">
      <formula>3</formula>
    </cfRule>
    <cfRule type="cellIs" dxfId="481" priority="427" operator="equal">
      <formula>1</formula>
    </cfRule>
    <cfRule type="cellIs" dxfId="480" priority="428" operator="equal">
      <formula>2</formula>
    </cfRule>
  </conditionalFormatting>
  <conditionalFormatting sqref="H90:V92">
    <cfRule type="cellIs" dxfId="479" priority="421" operator="equal">
      <formula>4</formula>
    </cfRule>
    <cfRule type="cellIs" dxfId="478" priority="422" operator="equal">
      <formula>3</formula>
    </cfRule>
    <cfRule type="cellIs" dxfId="477" priority="423" operator="equal">
      <formula>1</formula>
    </cfRule>
    <cfRule type="cellIs" dxfId="476" priority="424" operator="equal">
      <formula>2</formula>
    </cfRule>
  </conditionalFormatting>
  <conditionalFormatting sqref="Z35:BF37">
    <cfRule type="cellIs" dxfId="475" priority="417" operator="equal">
      <formula>4</formula>
    </cfRule>
    <cfRule type="cellIs" dxfId="474" priority="418" operator="equal">
      <formula>3</formula>
    </cfRule>
    <cfRule type="cellIs" dxfId="473" priority="419" operator="equal">
      <formula>1</formula>
    </cfRule>
    <cfRule type="cellIs" dxfId="472" priority="420" operator="equal">
      <formula>2</formula>
    </cfRule>
  </conditionalFormatting>
  <conditionalFormatting sqref="Z55:BF57 Z50:BF52 Z45:BF47">
    <cfRule type="cellIs" dxfId="471" priority="409" operator="equal">
      <formula>4</formula>
    </cfRule>
    <cfRule type="cellIs" dxfId="470" priority="410" operator="equal">
      <formula>3</formula>
    </cfRule>
    <cfRule type="cellIs" dxfId="469" priority="411" operator="equal">
      <formula>1</formula>
    </cfRule>
    <cfRule type="cellIs" dxfId="468" priority="412" operator="equal">
      <formula>2</formula>
    </cfRule>
  </conditionalFormatting>
  <conditionalFormatting sqref="BJ233:BS233 H233:V233">
    <cfRule type="cellIs" dxfId="467" priority="61" operator="equal">
      <formula>4</formula>
    </cfRule>
    <cfRule type="cellIs" dxfId="466" priority="62" operator="equal">
      <formula>3</formula>
    </cfRule>
    <cfRule type="cellIs" dxfId="465" priority="63" operator="equal">
      <formula>1</formula>
    </cfRule>
    <cfRule type="cellIs" dxfId="464" priority="64" operator="equal">
      <formula>2</formula>
    </cfRule>
  </conditionalFormatting>
  <conditionalFormatting sqref="Z228:BF228">
    <cfRule type="cellIs" dxfId="463" priority="65" operator="equal">
      <formula>4</formula>
    </cfRule>
    <cfRule type="cellIs" dxfId="462" priority="66" operator="equal">
      <formula>3</formula>
    </cfRule>
    <cfRule type="cellIs" dxfId="461" priority="67" operator="equal">
      <formula>1</formula>
    </cfRule>
    <cfRule type="cellIs" dxfId="460" priority="68" operator="equal">
      <formula>2</formula>
    </cfRule>
  </conditionalFormatting>
  <conditionalFormatting sqref="BJ228:BS228 H228:V228">
    <cfRule type="cellIs" dxfId="459" priority="69" operator="equal">
      <formula>4</formula>
    </cfRule>
    <cfRule type="cellIs" dxfId="458" priority="70" operator="equal">
      <formula>3</formula>
    </cfRule>
    <cfRule type="cellIs" dxfId="457" priority="71" operator="equal">
      <formula>1</formula>
    </cfRule>
    <cfRule type="cellIs" dxfId="456" priority="72" operator="equal">
      <formula>2</formula>
    </cfRule>
  </conditionalFormatting>
  <conditionalFormatting sqref="Z223:BF223">
    <cfRule type="cellIs" dxfId="455" priority="73" operator="equal">
      <formula>4</formula>
    </cfRule>
    <cfRule type="cellIs" dxfId="454" priority="74" operator="equal">
      <formula>3</formula>
    </cfRule>
    <cfRule type="cellIs" dxfId="453" priority="75" operator="equal">
      <formula>1</formula>
    </cfRule>
    <cfRule type="cellIs" dxfId="452" priority="76" operator="equal">
      <formula>2</formula>
    </cfRule>
  </conditionalFormatting>
  <conditionalFormatting sqref="Z60:BF62">
    <cfRule type="cellIs" dxfId="451" priority="405" operator="equal">
      <formula>4</formula>
    </cfRule>
    <cfRule type="cellIs" dxfId="450" priority="406" operator="equal">
      <formula>3</formula>
    </cfRule>
    <cfRule type="cellIs" dxfId="449" priority="407" operator="equal">
      <formula>1</formula>
    </cfRule>
    <cfRule type="cellIs" dxfId="448" priority="408" operator="equal">
      <formula>2</formula>
    </cfRule>
  </conditionalFormatting>
  <conditionalFormatting sqref="Z65:BF67">
    <cfRule type="cellIs" dxfId="447" priority="401" operator="equal">
      <formula>4</formula>
    </cfRule>
    <cfRule type="cellIs" dxfId="446" priority="402" operator="equal">
      <formula>3</formula>
    </cfRule>
    <cfRule type="cellIs" dxfId="445" priority="403" operator="equal">
      <formula>1</formula>
    </cfRule>
    <cfRule type="cellIs" dxfId="444" priority="404" operator="equal">
      <formula>2</formula>
    </cfRule>
  </conditionalFormatting>
  <conditionalFormatting sqref="Z70:BF72">
    <cfRule type="cellIs" dxfId="443" priority="397" operator="equal">
      <formula>4</formula>
    </cfRule>
    <cfRule type="cellIs" dxfId="442" priority="398" operator="equal">
      <formula>3</formula>
    </cfRule>
    <cfRule type="cellIs" dxfId="441" priority="399" operator="equal">
      <formula>1</formula>
    </cfRule>
    <cfRule type="cellIs" dxfId="440" priority="400" operator="equal">
      <formula>2</formula>
    </cfRule>
  </conditionalFormatting>
  <conditionalFormatting sqref="Z75:BF77">
    <cfRule type="cellIs" dxfId="439" priority="393" operator="equal">
      <formula>4</formula>
    </cfRule>
    <cfRule type="cellIs" dxfId="438" priority="394" operator="equal">
      <formula>3</formula>
    </cfRule>
    <cfRule type="cellIs" dxfId="437" priority="395" operator="equal">
      <formula>1</formula>
    </cfRule>
    <cfRule type="cellIs" dxfId="436" priority="396" operator="equal">
      <formula>2</formula>
    </cfRule>
  </conditionalFormatting>
  <conditionalFormatting sqref="Z80:BF82">
    <cfRule type="cellIs" dxfId="435" priority="389" operator="equal">
      <formula>4</formula>
    </cfRule>
    <cfRule type="cellIs" dxfId="434" priority="390" operator="equal">
      <formula>3</formula>
    </cfRule>
    <cfRule type="cellIs" dxfId="433" priority="391" operator="equal">
      <formula>1</formula>
    </cfRule>
    <cfRule type="cellIs" dxfId="432" priority="392" operator="equal">
      <formula>2</formula>
    </cfRule>
  </conditionalFormatting>
  <conditionalFormatting sqref="Z85:BF87">
    <cfRule type="cellIs" dxfId="431" priority="385" operator="equal">
      <formula>4</formula>
    </cfRule>
    <cfRule type="cellIs" dxfId="430" priority="386" operator="equal">
      <formula>3</formula>
    </cfRule>
    <cfRule type="cellIs" dxfId="429" priority="387" operator="equal">
      <formula>1</formula>
    </cfRule>
    <cfRule type="cellIs" dxfId="428" priority="388" operator="equal">
      <formula>2</formula>
    </cfRule>
  </conditionalFormatting>
  <conditionalFormatting sqref="Z90:BF92">
    <cfRule type="cellIs" dxfId="427" priority="381" operator="equal">
      <formula>4</formula>
    </cfRule>
    <cfRule type="cellIs" dxfId="426" priority="382" operator="equal">
      <formula>3</formula>
    </cfRule>
    <cfRule type="cellIs" dxfId="425" priority="383" operator="equal">
      <formula>1</formula>
    </cfRule>
    <cfRule type="cellIs" dxfId="424" priority="384" operator="equal">
      <formula>2</formula>
    </cfRule>
  </conditionalFormatting>
  <conditionalFormatting sqref="BJ38:BS38 H38:V38">
    <cfRule type="cellIs" dxfId="423" priority="377" operator="equal">
      <formula>4</formula>
    </cfRule>
    <cfRule type="cellIs" dxfId="422" priority="378" operator="equal">
      <formula>3</formula>
    </cfRule>
    <cfRule type="cellIs" dxfId="421" priority="379" operator="equal">
      <formula>1</formula>
    </cfRule>
    <cfRule type="cellIs" dxfId="420" priority="380" operator="equal">
      <formula>2</formula>
    </cfRule>
  </conditionalFormatting>
  <conditionalFormatting sqref="Z38:BF38">
    <cfRule type="cellIs" dxfId="419" priority="373" operator="equal">
      <formula>4</formula>
    </cfRule>
    <cfRule type="cellIs" dxfId="418" priority="374" operator="equal">
      <formula>3</formula>
    </cfRule>
    <cfRule type="cellIs" dxfId="417" priority="375" operator="equal">
      <formula>1</formula>
    </cfRule>
    <cfRule type="cellIs" dxfId="416" priority="376" operator="equal">
      <formula>2</formula>
    </cfRule>
  </conditionalFormatting>
  <conditionalFormatting sqref="BJ43:BS43 H43:V43">
    <cfRule type="cellIs" dxfId="415" priority="369" operator="equal">
      <formula>4</formula>
    </cfRule>
    <cfRule type="cellIs" dxfId="414" priority="370" operator="equal">
      <formula>3</formula>
    </cfRule>
    <cfRule type="cellIs" dxfId="413" priority="371" operator="equal">
      <formula>1</formula>
    </cfRule>
    <cfRule type="cellIs" dxfId="412" priority="372" operator="equal">
      <formula>2</formula>
    </cfRule>
  </conditionalFormatting>
  <conditionalFormatting sqref="Z43:BF43">
    <cfRule type="cellIs" dxfId="411" priority="365" operator="equal">
      <formula>4</formula>
    </cfRule>
    <cfRule type="cellIs" dxfId="410" priority="366" operator="equal">
      <formula>3</formula>
    </cfRule>
    <cfRule type="cellIs" dxfId="409" priority="367" operator="equal">
      <formula>1</formula>
    </cfRule>
    <cfRule type="cellIs" dxfId="408" priority="368" operator="equal">
      <formula>2</formula>
    </cfRule>
  </conditionalFormatting>
  <conditionalFormatting sqref="BJ48:BS48 H48:V48">
    <cfRule type="cellIs" dxfId="407" priority="361" operator="equal">
      <formula>4</formula>
    </cfRule>
    <cfRule type="cellIs" dxfId="406" priority="362" operator="equal">
      <formula>3</formula>
    </cfRule>
    <cfRule type="cellIs" dxfId="405" priority="363" operator="equal">
      <formula>1</formula>
    </cfRule>
    <cfRule type="cellIs" dxfId="404" priority="364" operator="equal">
      <formula>2</formula>
    </cfRule>
  </conditionalFormatting>
  <conditionalFormatting sqref="Z48:BF48">
    <cfRule type="cellIs" dxfId="403" priority="357" operator="equal">
      <formula>4</formula>
    </cfRule>
    <cfRule type="cellIs" dxfId="402" priority="358" operator="equal">
      <formula>3</formula>
    </cfRule>
    <cfRule type="cellIs" dxfId="401" priority="359" operator="equal">
      <formula>1</formula>
    </cfRule>
    <cfRule type="cellIs" dxfId="400" priority="360" operator="equal">
      <formula>2</formula>
    </cfRule>
  </conditionalFormatting>
  <conditionalFormatting sqref="BJ53:BS53 H53:V53">
    <cfRule type="cellIs" dxfId="399" priority="353" operator="equal">
      <formula>4</formula>
    </cfRule>
    <cfRule type="cellIs" dxfId="398" priority="354" operator="equal">
      <formula>3</formula>
    </cfRule>
    <cfRule type="cellIs" dxfId="397" priority="355" operator="equal">
      <formula>1</formula>
    </cfRule>
    <cfRule type="cellIs" dxfId="396" priority="356" operator="equal">
      <formula>2</formula>
    </cfRule>
  </conditionalFormatting>
  <conditionalFormatting sqref="Z53:BF53">
    <cfRule type="cellIs" dxfId="395" priority="349" operator="equal">
      <formula>4</formula>
    </cfRule>
    <cfRule type="cellIs" dxfId="394" priority="350" operator="equal">
      <formula>3</formula>
    </cfRule>
    <cfRule type="cellIs" dxfId="393" priority="351" operator="equal">
      <formula>1</formula>
    </cfRule>
    <cfRule type="cellIs" dxfId="392" priority="352" operator="equal">
      <formula>2</formula>
    </cfRule>
  </conditionalFormatting>
  <conditionalFormatting sqref="BJ58:BS58 H58:V58">
    <cfRule type="cellIs" dxfId="391" priority="345" operator="equal">
      <formula>4</formula>
    </cfRule>
    <cfRule type="cellIs" dxfId="390" priority="346" operator="equal">
      <formula>3</formula>
    </cfRule>
    <cfRule type="cellIs" dxfId="389" priority="347" operator="equal">
      <formula>1</formula>
    </cfRule>
    <cfRule type="cellIs" dxfId="388" priority="348" operator="equal">
      <formula>2</formula>
    </cfRule>
  </conditionalFormatting>
  <conditionalFormatting sqref="Z58:BF58">
    <cfRule type="cellIs" dxfId="387" priority="341" operator="equal">
      <formula>4</formula>
    </cfRule>
    <cfRule type="cellIs" dxfId="386" priority="342" operator="equal">
      <formula>3</formula>
    </cfRule>
    <cfRule type="cellIs" dxfId="385" priority="343" operator="equal">
      <formula>1</formula>
    </cfRule>
    <cfRule type="cellIs" dxfId="384" priority="344" operator="equal">
      <formula>2</formula>
    </cfRule>
  </conditionalFormatting>
  <conditionalFormatting sqref="BJ63:BS63 H63:V63">
    <cfRule type="cellIs" dxfId="383" priority="337" operator="equal">
      <formula>4</formula>
    </cfRule>
    <cfRule type="cellIs" dxfId="382" priority="338" operator="equal">
      <formula>3</formula>
    </cfRule>
    <cfRule type="cellIs" dxfId="381" priority="339" operator="equal">
      <formula>1</formula>
    </cfRule>
    <cfRule type="cellIs" dxfId="380" priority="340" operator="equal">
      <formula>2</formula>
    </cfRule>
  </conditionalFormatting>
  <conditionalFormatting sqref="Z63:BF63">
    <cfRule type="cellIs" dxfId="379" priority="333" operator="equal">
      <formula>4</formula>
    </cfRule>
    <cfRule type="cellIs" dxfId="378" priority="334" operator="equal">
      <formula>3</formula>
    </cfRule>
    <cfRule type="cellIs" dxfId="377" priority="335" operator="equal">
      <formula>1</formula>
    </cfRule>
    <cfRule type="cellIs" dxfId="376" priority="336" operator="equal">
      <formula>2</formula>
    </cfRule>
  </conditionalFormatting>
  <conditionalFormatting sqref="BJ68:BS68 H68:V68">
    <cfRule type="cellIs" dxfId="375" priority="329" operator="equal">
      <formula>4</formula>
    </cfRule>
    <cfRule type="cellIs" dxfId="374" priority="330" operator="equal">
      <formula>3</formula>
    </cfRule>
    <cfRule type="cellIs" dxfId="373" priority="331" operator="equal">
      <formula>1</formula>
    </cfRule>
    <cfRule type="cellIs" dxfId="372" priority="332" operator="equal">
      <formula>2</formula>
    </cfRule>
  </conditionalFormatting>
  <conditionalFormatting sqref="Z68:BF68">
    <cfRule type="cellIs" dxfId="371" priority="325" operator="equal">
      <formula>4</formula>
    </cfRule>
    <cfRule type="cellIs" dxfId="370" priority="326" operator="equal">
      <formula>3</formula>
    </cfRule>
    <cfRule type="cellIs" dxfId="369" priority="327" operator="equal">
      <formula>1</formula>
    </cfRule>
    <cfRule type="cellIs" dxfId="368" priority="328" operator="equal">
      <formula>2</formula>
    </cfRule>
  </conditionalFormatting>
  <conditionalFormatting sqref="BJ73:BS73 H73:V73">
    <cfRule type="cellIs" dxfId="367" priority="321" operator="equal">
      <formula>4</formula>
    </cfRule>
    <cfRule type="cellIs" dxfId="366" priority="322" operator="equal">
      <formula>3</formula>
    </cfRule>
    <cfRule type="cellIs" dxfId="365" priority="323" operator="equal">
      <formula>1</formula>
    </cfRule>
    <cfRule type="cellIs" dxfId="364" priority="324" operator="equal">
      <formula>2</formula>
    </cfRule>
  </conditionalFormatting>
  <conditionalFormatting sqref="Z73:BF73">
    <cfRule type="cellIs" dxfId="363" priority="317" operator="equal">
      <formula>4</formula>
    </cfRule>
    <cfRule type="cellIs" dxfId="362" priority="318" operator="equal">
      <formula>3</formula>
    </cfRule>
    <cfRule type="cellIs" dxfId="361" priority="319" operator="equal">
      <formula>1</formula>
    </cfRule>
    <cfRule type="cellIs" dxfId="360" priority="320" operator="equal">
      <formula>2</formula>
    </cfRule>
  </conditionalFormatting>
  <conditionalFormatting sqref="BJ78:BS78 H78:V78">
    <cfRule type="cellIs" dxfId="359" priority="313" operator="equal">
      <formula>4</formula>
    </cfRule>
    <cfRule type="cellIs" dxfId="358" priority="314" operator="equal">
      <formula>3</formula>
    </cfRule>
    <cfRule type="cellIs" dxfId="357" priority="315" operator="equal">
      <formula>1</formula>
    </cfRule>
    <cfRule type="cellIs" dxfId="356" priority="316" operator="equal">
      <formula>2</formula>
    </cfRule>
  </conditionalFormatting>
  <conditionalFormatting sqref="Z78:BF78">
    <cfRule type="cellIs" dxfId="355" priority="309" operator="equal">
      <formula>4</formula>
    </cfRule>
    <cfRule type="cellIs" dxfId="354" priority="310" operator="equal">
      <formula>3</formula>
    </cfRule>
    <cfRule type="cellIs" dxfId="353" priority="311" operator="equal">
      <formula>1</formula>
    </cfRule>
    <cfRule type="cellIs" dxfId="352" priority="312" operator="equal">
      <formula>2</formula>
    </cfRule>
  </conditionalFormatting>
  <conditionalFormatting sqref="BJ83:BS83 H83:V83">
    <cfRule type="cellIs" dxfId="351" priority="305" operator="equal">
      <formula>4</formula>
    </cfRule>
    <cfRule type="cellIs" dxfId="350" priority="306" operator="equal">
      <formula>3</formula>
    </cfRule>
    <cfRule type="cellIs" dxfId="349" priority="307" operator="equal">
      <formula>1</formula>
    </cfRule>
    <cfRule type="cellIs" dxfId="348" priority="308" operator="equal">
      <formula>2</formula>
    </cfRule>
  </conditionalFormatting>
  <conditionalFormatting sqref="Z83:BF83">
    <cfRule type="cellIs" dxfId="347" priority="301" operator="equal">
      <formula>4</formula>
    </cfRule>
    <cfRule type="cellIs" dxfId="346" priority="302" operator="equal">
      <formula>3</formula>
    </cfRule>
    <cfRule type="cellIs" dxfId="345" priority="303" operator="equal">
      <formula>1</formula>
    </cfRule>
    <cfRule type="cellIs" dxfId="344" priority="304" operator="equal">
      <formula>2</formula>
    </cfRule>
  </conditionalFormatting>
  <conditionalFormatting sqref="BJ88:BS88 H88:V88">
    <cfRule type="cellIs" dxfId="343" priority="297" operator="equal">
      <formula>4</formula>
    </cfRule>
    <cfRule type="cellIs" dxfId="342" priority="298" operator="equal">
      <formula>3</formula>
    </cfRule>
    <cfRule type="cellIs" dxfId="341" priority="299" operator="equal">
      <formula>1</formula>
    </cfRule>
    <cfRule type="cellIs" dxfId="340" priority="300" operator="equal">
      <formula>2</formula>
    </cfRule>
  </conditionalFormatting>
  <conditionalFormatting sqref="Z88:BF88">
    <cfRule type="cellIs" dxfId="339" priority="293" operator="equal">
      <formula>4</formula>
    </cfRule>
    <cfRule type="cellIs" dxfId="338" priority="294" operator="equal">
      <formula>3</formula>
    </cfRule>
    <cfRule type="cellIs" dxfId="337" priority="295" operator="equal">
      <formula>1</formula>
    </cfRule>
    <cfRule type="cellIs" dxfId="336" priority="296" operator="equal">
      <formula>2</formula>
    </cfRule>
  </conditionalFormatting>
  <conditionalFormatting sqref="BJ93:BS93 H93:V93">
    <cfRule type="cellIs" dxfId="335" priority="289" operator="equal">
      <formula>4</formula>
    </cfRule>
    <cfRule type="cellIs" dxfId="334" priority="290" operator="equal">
      <formula>3</formula>
    </cfRule>
    <cfRule type="cellIs" dxfId="333" priority="291" operator="equal">
      <formula>1</formula>
    </cfRule>
    <cfRule type="cellIs" dxfId="332" priority="292" operator="equal">
      <formula>2</formula>
    </cfRule>
  </conditionalFormatting>
  <conditionalFormatting sqref="Z93:BF93">
    <cfRule type="cellIs" dxfId="331" priority="285" operator="equal">
      <formula>4</formula>
    </cfRule>
    <cfRule type="cellIs" dxfId="330" priority="286" operator="equal">
      <formula>3</formula>
    </cfRule>
    <cfRule type="cellIs" dxfId="329" priority="287" operator="equal">
      <formula>1</formula>
    </cfRule>
    <cfRule type="cellIs" dxfId="328" priority="288" operator="equal">
      <formula>2</formula>
    </cfRule>
  </conditionalFormatting>
  <conditionalFormatting sqref="BJ98:BS98 H98:V98">
    <cfRule type="cellIs" dxfId="327" priority="281" operator="equal">
      <formula>4</formula>
    </cfRule>
    <cfRule type="cellIs" dxfId="326" priority="282" operator="equal">
      <formula>3</formula>
    </cfRule>
    <cfRule type="cellIs" dxfId="325" priority="283" operator="equal">
      <formula>1</formula>
    </cfRule>
    <cfRule type="cellIs" dxfId="324" priority="284" operator="equal">
      <formula>2</formula>
    </cfRule>
  </conditionalFormatting>
  <conditionalFormatting sqref="Z98:BF98">
    <cfRule type="cellIs" dxfId="323" priority="277" operator="equal">
      <formula>4</formula>
    </cfRule>
    <cfRule type="cellIs" dxfId="322" priority="278" operator="equal">
      <formula>3</formula>
    </cfRule>
    <cfRule type="cellIs" dxfId="321" priority="279" operator="equal">
      <formula>1</formula>
    </cfRule>
    <cfRule type="cellIs" dxfId="320" priority="280" operator="equal">
      <formula>2</formula>
    </cfRule>
  </conditionalFormatting>
  <conditionalFormatting sqref="BJ103:BS103 H103:V103">
    <cfRule type="cellIs" dxfId="319" priority="273" operator="equal">
      <formula>4</formula>
    </cfRule>
    <cfRule type="cellIs" dxfId="318" priority="274" operator="equal">
      <formula>3</formula>
    </cfRule>
    <cfRule type="cellIs" dxfId="317" priority="275" operator="equal">
      <formula>1</formula>
    </cfRule>
    <cfRule type="cellIs" dxfId="316" priority="276" operator="equal">
      <formula>2</formula>
    </cfRule>
  </conditionalFormatting>
  <conditionalFormatting sqref="Z103:BF103">
    <cfRule type="cellIs" dxfId="315" priority="269" operator="equal">
      <formula>4</formula>
    </cfRule>
    <cfRule type="cellIs" dxfId="314" priority="270" operator="equal">
      <formula>3</formula>
    </cfRule>
    <cfRule type="cellIs" dxfId="313" priority="271" operator="equal">
      <formula>1</formula>
    </cfRule>
    <cfRule type="cellIs" dxfId="312" priority="272" operator="equal">
      <formula>2</formula>
    </cfRule>
  </conditionalFormatting>
  <conditionalFormatting sqref="BJ108:BS108 H108:V108">
    <cfRule type="cellIs" dxfId="311" priority="265" operator="equal">
      <formula>4</formula>
    </cfRule>
    <cfRule type="cellIs" dxfId="310" priority="266" operator="equal">
      <formula>3</formula>
    </cfRule>
    <cfRule type="cellIs" dxfId="309" priority="267" operator="equal">
      <formula>1</formula>
    </cfRule>
    <cfRule type="cellIs" dxfId="308" priority="268" operator="equal">
      <formula>2</formula>
    </cfRule>
  </conditionalFormatting>
  <conditionalFormatting sqref="Z108:BF108">
    <cfRule type="cellIs" dxfId="307" priority="261" operator="equal">
      <formula>4</formula>
    </cfRule>
    <cfRule type="cellIs" dxfId="306" priority="262" operator="equal">
      <formula>3</formula>
    </cfRule>
    <cfRule type="cellIs" dxfId="305" priority="263" operator="equal">
      <formula>1</formula>
    </cfRule>
    <cfRule type="cellIs" dxfId="304" priority="264" operator="equal">
      <formula>2</formula>
    </cfRule>
  </conditionalFormatting>
  <conditionalFormatting sqref="BJ113:BS113 H113:V113">
    <cfRule type="cellIs" dxfId="303" priority="257" operator="equal">
      <formula>4</formula>
    </cfRule>
    <cfRule type="cellIs" dxfId="302" priority="258" operator="equal">
      <formula>3</formula>
    </cfRule>
    <cfRule type="cellIs" dxfId="301" priority="259" operator="equal">
      <formula>1</formula>
    </cfRule>
    <cfRule type="cellIs" dxfId="300" priority="260" operator="equal">
      <formula>2</formula>
    </cfRule>
  </conditionalFormatting>
  <conditionalFormatting sqref="Z113:BF113">
    <cfRule type="cellIs" dxfId="299" priority="253" operator="equal">
      <formula>4</formula>
    </cfRule>
    <cfRule type="cellIs" dxfId="298" priority="254" operator="equal">
      <formula>3</formula>
    </cfRule>
    <cfRule type="cellIs" dxfId="297" priority="255" operator="equal">
      <formula>1</formula>
    </cfRule>
    <cfRule type="cellIs" dxfId="296" priority="256" operator="equal">
      <formula>2</formula>
    </cfRule>
  </conditionalFormatting>
  <conditionalFormatting sqref="BJ118:BS118 H118:V118">
    <cfRule type="cellIs" dxfId="295" priority="249" operator="equal">
      <formula>4</formula>
    </cfRule>
    <cfRule type="cellIs" dxfId="294" priority="250" operator="equal">
      <formula>3</formula>
    </cfRule>
    <cfRule type="cellIs" dxfId="293" priority="251" operator="equal">
      <formula>1</formula>
    </cfRule>
    <cfRule type="cellIs" dxfId="292" priority="252" operator="equal">
      <formula>2</formula>
    </cfRule>
  </conditionalFormatting>
  <conditionalFormatting sqref="Z118:BF118">
    <cfRule type="cellIs" dxfId="291" priority="245" operator="equal">
      <formula>4</formula>
    </cfRule>
    <cfRule type="cellIs" dxfId="290" priority="246" operator="equal">
      <formula>3</formula>
    </cfRule>
    <cfRule type="cellIs" dxfId="289" priority="247" operator="equal">
      <formula>1</formula>
    </cfRule>
    <cfRule type="cellIs" dxfId="288" priority="248" operator="equal">
      <formula>2</formula>
    </cfRule>
  </conditionalFormatting>
  <conditionalFormatting sqref="BJ123:BS123 H123:V123">
    <cfRule type="cellIs" dxfId="287" priority="241" operator="equal">
      <formula>4</formula>
    </cfRule>
    <cfRule type="cellIs" dxfId="286" priority="242" operator="equal">
      <formula>3</formula>
    </cfRule>
    <cfRule type="cellIs" dxfId="285" priority="243" operator="equal">
      <formula>1</formula>
    </cfRule>
    <cfRule type="cellIs" dxfId="284" priority="244" operator="equal">
      <formula>2</formula>
    </cfRule>
  </conditionalFormatting>
  <conditionalFormatting sqref="Z123:BF123">
    <cfRule type="cellIs" dxfId="283" priority="237" operator="equal">
      <formula>4</formula>
    </cfRule>
    <cfRule type="cellIs" dxfId="282" priority="238" operator="equal">
      <formula>3</formula>
    </cfRule>
    <cfRule type="cellIs" dxfId="281" priority="239" operator="equal">
      <formula>1</formula>
    </cfRule>
    <cfRule type="cellIs" dxfId="280" priority="240" operator="equal">
      <formula>2</formula>
    </cfRule>
  </conditionalFormatting>
  <conditionalFormatting sqref="Z128:BF128">
    <cfRule type="cellIs" dxfId="279" priority="229" operator="equal">
      <formula>4</formula>
    </cfRule>
    <cfRule type="cellIs" dxfId="278" priority="230" operator="equal">
      <formula>3</formula>
    </cfRule>
    <cfRule type="cellIs" dxfId="277" priority="231" operator="equal">
      <formula>1</formula>
    </cfRule>
    <cfRule type="cellIs" dxfId="276" priority="232" operator="equal">
      <formula>2</formula>
    </cfRule>
  </conditionalFormatting>
  <conditionalFormatting sqref="Z133:BF133">
    <cfRule type="cellIs" dxfId="275" priority="221" operator="equal">
      <formula>4</formula>
    </cfRule>
    <cfRule type="cellIs" dxfId="274" priority="222" operator="equal">
      <formula>3</formula>
    </cfRule>
    <cfRule type="cellIs" dxfId="273" priority="223" operator="equal">
      <formula>1</formula>
    </cfRule>
    <cfRule type="cellIs" dxfId="272" priority="224" operator="equal">
      <formula>2</formula>
    </cfRule>
  </conditionalFormatting>
  <conditionalFormatting sqref="BJ138:BS138 H138:V138">
    <cfRule type="cellIs" dxfId="271" priority="217" operator="equal">
      <formula>4</formula>
    </cfRule>
    <cfRule type="cellIs" dxfId="270" priority="218" operator="equal">
      <formula>3</formula>
    </cfRule>
    <cfRule type="cellIs" dxfId="269" priority="219" operator="equal">
      <formula>1</formula>
    </cfRule>
    <cfRule type="cellIs" dxfId="268" priority="220" operator="equal">
      <formula>2</formula>
    </cfRule>
  </conditionalFormatting>
  <conditionalFormatting sqref="Z138:BF138">
    <cfRule type="cellIs" dxfId="267" priority="213" operator="equal">
      <formula>4</formula>
    </cfRule>
    <cfRule type="cellIs" dxfId="266" priority="214" operator="equal">
      <formula>3</formula>
    </cfRule>
    <cfRule type="cellIs" dxfId="265" priority="215" operator="equal">
      <formula>1</formula>
    </cfRule>
    <cfRule type="cellIs" dxfId="264" priority="216" operator="equal">
      <formula>2</formula>
    </cfRule>
  </conditionalFormatting>
  <conditionalFormatting sqref="BJ143:BS143 H143:V143">
    <cfRule type="cellIs" dxfId="263" priority="209" operator="equal">
      <formula>4</formula>
    </cfRule>
    <cfRule type="cellIs" dxfId="262" priority="210" operator="equal">
      <formula>3</formula>
    </cfRule>
    <cfRule type="cellIs" dxfId="261" priority="211" operator="equal">
      <formula>1</formula>
    </cfRule>
    <cfRule type="cellIs" dxfId="260" priority="212" operator="equal">
      <formula>2</formula>
    </cfRule>
  </conditionalFormatting>
  <conditionalFormatting sqref="Z143:BF143">
    <cfRule type="cellIs" dxfId="259" priority="205" operator="equal">
      <formula>4</formula>
    </cfRule>
    <cfRule type="cellIs" dxfId="258" priority="206" operator="equal">
      <formula>3</formula>
    </cfRule>
    <cfRule type="cellIs" dxfId="257" priority="207" operator="equal">
      <formula>1</formula>
    </cfRule>
    <cfRule type="cellIs" dxfId="256" priority="208" operator="equal">
      <formula>2</formula>
    </cfRule>
  </conditionalFormatting>
  <conditionalFormatting sqref="BJ148:BS148 H148:V148">
    <cfRule type="cellIs" dxfId="255" priority="201" operator="equal">
      <formula>4</formula>
    </cfRule>
    <cfRule type="cellIs" dxfId="254" priority="202" operator="equal">
      <formula>3</formula>
    </cfRule>
    <cfRule type="cellIs" dxfId="253" priority="203" operator="equal">
      <formula>1</formula>
    </cfRule>
    <cfRule type="cellIs" dxfId="252" priority="204" operator="equal">
      <formula>2</formula>
    </cfRule>
  </conditionalFormatting>
  <conditionalFormatting sqref="Z148:BF148">
    <cfRule type="cellIs" dxfId="251" priority="197" operator="equal">
      <formula>4</formula>
    </cfRule>
    <cfRule type="cellIs" dxfId="250" priority="198" operator="equal">
      <formula>3</formula>
    </cfRule>
    <cfRule type="cellIs" dxfId="249" priority="199" operator="equal">
      <formula>1</formula>
    </cfRule>
    <cfRule type="cellIs" dxfId="248" priority="200" operator="equal">
      <formula>2</formula>
    </cfRule>
  </conditionalFormatting>
  <conditionalFormatting sqref="BJ153:BS153 H153:V153">
    <cfRule type="cellIs" dxfId="247" priority="193" operator="equal">
      <formula>4</formula>
    </cfRule>
    <cfRule type="cellIs" dxfId="246" priority="194" operator="equal">
      <formula>3</formula>
    </cfRule>
    <cfRule type="cellIs" dxfId="245" priority="195" operator="equal">
      <formula>1</formula>
    </cfRule>
    <cfRule type="cellIs" dxfId="244" priority="196" operator="equal">
      <formula>2</formula>
    </cfRule>
  </conditionalFormatting>
  <conditionalFormatting sqref="Z153:BF153">
    <cfRule type="cellIs" dxfId="243" priority="189" operator="equal">
      <formula>4</formula>
    </cfRule>
    <cfRule type="cellIs" dxfId="242" priority="190" operator="equal">
      <formula>3</formula>
    </cfRule>
    <cfRule type="cellIs" dxfId="241" priority="191" operator="equal">
      <formula>1</formula>
    </cfRule>
    <cfRule type="cellIs" dxfId="240" priority="192" operator="equal">
      <formula>2</formula>
    </cfRule>
  </conditionalFormatting>
  <conditionalFormatting sqref="BJ158:BS158 H158:V158">
    <cfRule type="cellIs" dxfId="239" priority="185" operator="equal">
      <formula>4</formula>
    </cfRule>
    <cfRule type="cellIs" dxfId="238" priority="186" operator="equal">
      <formula>3</formula>
    </cfRule>
    <cfRule type="cellIs" dxfId="237" priority="187" operator="equal">
      <formula>1</formula>
    </cfRule>
    <cfRule type="cellIs" dxfId="236" priority="188" operator="equal">
      <formula>2</formula>
    </cfRule>
  </conditionalFormatting>
  <conditionalFormatting sqref="Z158:BF158">
    <cfRule type="cellIs" dxfId="235" priority="181" operator="equal">
      <formula>4</formula>
    </cfRule>
    <cfRule type="cellIs" dxfId="234" priority="182" operator="equal">
      <formula>3</formula>
    </cfRule>
    <cfRule type="cellIs" dxfId="233" priority="183" operator="equal">
      <formula>1</formula>
    </cfRule>
    <cfRule type="cellIs" dxfId="232" priority="184" operator="equal">
      <formula>2</formula>
    </cfRule>
  </conditionalFormatting>
  <conditionalFormatting sqref="BJ163:BS163 H163:V163">
    <cfRule type="cellIs" dxfId="231" priority="177" operator="equal">
      <formula>4</formula>
    </cfRule>
    <cfRule type="cellIs" dxfId="230" priority="178" operator="equal">
      <formula>3</formula>
    </cfRule>
    <cfRule type="cellIs" dxfId="229" priority="179" operator="equal">
      <formula>1</formula>
    </cfRule>
    <cfRule type="cellIs" dxfId="228" priority="180" operator="equal">
      <formula>2</formula>
    </cfRule>
  </conditionalFormatting>
  <conditionalFormatting sqref="Z163:BF163">
    <cfRule type="cellIs" dxfId="227" priority="173" operator="equal">
      <formula>4</formula>
    </cfRule>
    <cfRule type="cellIs" dxfId="226" priority="174" operator="equal">
      <formula>3</formula>
    </cfRule>
    <cfRule type="cellIs" dxfId="225" priority="175" operator="equal">
      <formula>1</formula>
    </cfRule>
    <cfRule type="cellIs" dxfId="224" priority="176" operator="equal">
      <formula>2</formula>
    </cfRule>
  </conditionalFormatting>
  <conditionalFormatting sqref="BJ168:BS168 H168:V168">
    <cfRule type="cellIs" dxfId="223" priority="169" operator="equal">
      <formula>4</formula>
    </cfRule>
    <cfRule type="cellIs" dxfId="222" priority="170" operator="equal">
      <formula>3</formula>
    </cfRule>
    <cfRule type="cellIs" dxfId="221" priority="171" operator="equal">
      <formula>1</formula>
    </cfRule>
    <cfRule type="cellIs" dxfId="220" priority="172" operator="equal">
      <formula>2</formula>
    </cfRule>
  </conditionalFormatting>
  <conditionalFormatting sqref="Z178:BF178">
    <cfRule type="cellIs" dxfId="219" priority="149" operator="equal">
      <formula>4</formula>
    </cfRule>
    <cfRule type="cellIs" dxfId="218" priority="150" operator="equal">
      <formula>3</formula>
    </cfRule>
    <cfRule type="cellIs" dxfId="217" priority="151" operator="equal">
      <formula>1</formula>
    </cfRule>
    <cfRule type="cellIs" dxfId="216" priority="152" operator="equal">
      <formula>2</formula>
    </cfRule>
  </conditionalFormatting>
  <conditionalFormatting sqref="BJ183:BS183 H183:V183">
    <cfRule type="cellIs" dxfId="215" priority="145" operator="equal">
      <formula>4</formula>
    </cfRule>
    <cfRule type="cellIs" dxfId="214" priority="146" operator="equal">
      <formula>3</formula>
    </cfRule>
    <cfRule type="cellIs" dxfId="213" priority="147" operator="equal">
      <formula>1</formula>
    </cfRule>
    <cfRule type="cellIs" dxfId="212" priority="148" operator="equal">
      <formula>2</formula>
    </cfRule>
  </conditionalFormatting>
  <conditionalFormatting sqref="Z183:BF183">
    <cfRule type="cellIs" dxfId="211" priority="141" operator="equal">
      <formula>4</formula>
    </cfRule>
    <cfRule type="cellIs" dxfId="210" priority="142" operator="equal">
      <formula>3</formula>
    </cfRule>
    <cfRule type="cellIs" dxfId="209" priority="143" operator="equal">
      <formula>1</formula>
    </cfRule>
    <cfRule type="cellIs" dxfId="208" priority="144" operator="equal">
      <formula>2</formula>
    </cfRule>
  </conditionalFormatting>
  <conditionalFormatting sqref="BJ188:BS188 H188:V188">
    <cfRule type="cellIs" dxfId="207" priority="137" operator="equal">
      <formula>4</formula>
    </cfRule>
    <cfRule type="cellIs" dxfId="206" priority="138" operator="equal">
      <formula>3</formula>
    </cfRule>
    <cfRule type="cellIs" dxfId="205" priority="139" operator="equal">
      <formula>1</formula>
    </cfRule>
    <cfRule type="cellIs" dxfId="204" priority="140" operator="equal">
      <formula>2</formula>
    </cfRule>
  </conditionalFormatting>
  <conditionalFormatting sqref="Z188:BF188">
    <cfRule type="cellIs" dxfId="203" priority="133" operator="equal">
      <formula>4</formula>
    </cfRule>
    <cfRule type="cellIs" dxfId="202" priority="134" operator="equal">
      <formula>3</formula>
    </cfRule>
    <cfRule type="cellIs" dxfId="201" priority="135" operator="equal">
      <formula>1</formula>
    </cfRule>
    <cfRule type="cellIs" dxfId="200" priority="136" operator="equal">
      <formula>2</formula>
    </cfRule>
  </conditionalFormatting>
  <conditionalFormatting sqref="BJ193:BS193 H193:V193">
    <cfRule type="cellIs" dxfId="199" priority="129" operator="equal">
      <formula>4</formula>
    </cfRule>
    <cfRule type="cellIs" dxfId="198" priority="130" operator="equal">
      <formula>3</formula>
    </cfRule>
    <cfRule type="cellIs" dxfId="197" priority="131" operator="equal">
      <formula>1</formula>
    </cfRule>
    <cfRule type="cellIs" dxfId="196" priority="132" operator="equal">
      <formula>2</formula>
    </cfRule>
  </conditionalFormatting>
  <conditionalFormatting sqref="Z193:BF193">
    <cfRule type="cellIs" dxfId="195" priority="125" operator="equal">
      <formula>4</formula>
    </cfRule>
    <cfRule type="cellIs" dxfId="194" priority="126" operator="equal">
      <formula>3</formula>
    </cfRule>
    <cfRule type="cellIs" dxfId="193" priority="127" operator="equal">
      <formula>1</formula>
    </cfRule>
    <cfRule type="cellIs" dxfId="192" priority="128" operator="equal">
      <formula>2</formula>
    </cfRule>
  </conditionalFormatting>
  <conditionalFormatting sqref="H197">
    <cfRule type="cellIs" dxfId="191" priority="121" operator="equal">
      <formula>4</formula>
    </cfRule>
    <cfRule type="cellIs" dxfId="190" priority="122" operator="equal">
      <formula>3</formula>
    </cfRule>
    <cfRule type="cellIs" dxfId="189" priority="123" operator="equal">
      <formula>1</formula>
    </cfRule>
    <cfRule type="cellIs" dxfId="188" priority="124" operator="equal">
      <formula>2</formula>
    </cfRule>
  </conditionalFormatting>
  <conditionalFormatting sqref="BJ198:BS198 H198:V198">
    <cfRule type="cellIs" dxfId="187" priority="117" operator="equal">
      <formula>4</formula>
    </cfRule>
    <cfRule type="cellIs" dxfId="186" priority="118" operator="equal">
      <formula>3</formula>
    </cfRule>
    <cfRule type="cellIs" dxfId="185" priority="119" operator="equal">
      <formula>1</formula>
    </cfRule>
    <cfRule type="cellIs" dxfId="184" priority="120" operator="equal">
      <formula>2</formula>
    </cfRule>
  </conditionalFormatting>
  <conditionalFormatting sqref="Z198:BF198">
    <cfRule type="cellIs" dxfId="183" priority="113" operator="equal">
      <formula>4</formula>
    </cfRule>
    <cfRule type="cellIs" dxfId="182" priority="114" operator="equal">
      <formula>3</formula>
    </cfRule>
    <cfRule type="cellIs" dxfId="181" priority="115" operator="equal">
      <formula>1</formula>
    </cfRule>
    <cfRule type="cellIs" dxfId="180" priority="116" operator="equal">
      <formula>2</formula>
    </cfRule>
  </conditionalFormatting>
  <conditionalFormatting sqref="BJ203:BS203 H203:V203">
    <cfRule type="cellIs" dxfId="179" priority="109" operator="equal">
      <formula>4</formula>
    </cfRule>
    <cfRule type="cellIs" dxfId="178" priority="110" operator="equal">
      <formula>3</formula>
    </cfRule>
    <cfRule type="cellIs" dxfId="177" priority="111" operator="equal">
      <formula>1</formula>
    </cfRule>
    <cfRule type="cellIs" dxfId="176" priority="112" operator="equal">
      <formula>2</formula>
    </cfRule>
  </conditionalFormatting>
  <conditionalFormatting sqref="Z203:BF203">
    <cfRule type="cellIs" dxfId="175" priority="105" operator="equal">
      <formula>4</formula>
    </cfRule>
    <cfRule type="cellIs" dxfId="174" priority="106" operator="equal">
      <formula>3</formula>
    </cfRule>
    <cfRule type="cellIs" dxfId="173" priority="107" operator="equal">
      <formula>1</formula>
    </cfRule>
    <cfRule type="cellIs" dxfId="172" priority="108" operator="equal">
      <formula>2</formula>
    </cfRule>
  </conditionalFormatting>
  <conditionalFormatting sqref="BJ208:BS208 H208:V208">
    <cfRule type="cellIs" dxfId="171" priority="101" operator="equal">
      <formula>4</formula>
    </cfRule>
    <cfRule type="cellIs" dxfId="170" priority="102" operator="equal">
      <formula>3</formula>
    </cfRule>
    <cfRule type="cellIs" dxfId="169" priority="103" operator="equal">
      <formula>1</formula>
    </cfRule>
    <cfRule type="cellIs" dxfId="168" priority="104" operator="equal">
      <formula>2</formula>
    </cfRule>
  </conditionalFormatting>
  <conditionalFormatting sqref="Z208:BF208">
    <cfRule type="cellIs" dxfId="167" priority="97" operator="equal">
      <formula>4</formula>
    </cfRule>
    <cfRule type="cellIs" dxfId="166" priority="98" operator="equal">
      <formula>3</formula>
    </cfRule>
    <cfRule type="cellIs" dxfId="165" priority="99" operator="equal">
      <formula>1</formula>
    </cfRule>
    <cfRule type="cellIs" dxfId="164" priority="100" operator="equal">
      <formula>2</formula>
    </cfRule>
  </conditionalFormatting>
  <conditionalFormatting sqref="BJ213:BS213 H213:V213">
    <cfRule type="cellIs" dxfId="163" priority="93" operator="equal">
      <formula>4</formula>
    </cfRule>
    <cfRule type="cellIs" dxfId="162" priority="94" operator="equal">
      <formula>3</formula>
    </cfRule>
    <cfRule type="cellIs" dxfId="161" priority="95" operator="equal">
      <formula>1</formula>
    </cfRule>
    <cfRule type="cellIs" dxfId="160" priority="96" operator="equal">
      <formula>2</formula>
    </cfRule>
  </conditionalFormatting>
  <conditionalFormatting sqref="Z213:BF213">
    <cfRule type="cellIs" dxfId="159" priority="89" operator="equal">
      <formula>4</formula>
    </cfRule>
    <cfRule type="cellIs" dxfId="158" priority="90" operator="equal">
      <formula>3</formula>
    </cfRule>
    <cfRule type="cellIs" dxfId="157" priority="91" operator="equal">
      <formula>1</formula>
    </cfRule>
    <cfRule type="cellIs" dxfId="156" priority="92" operator="equal">
      <formula>2</formula>
    </cfRule>
  </conditionalFormatting>
  <conditionalFormatting sqref="BJ218:BS218 H218:V218">
    <cfRule type="cellIs" dxfId="155" priority="85" operator="equal">
      <formula>4</formula>
    </cfRule>
    <cfRule type="cellIs" dxfId="154" priority="86" operator="equal">
      <formula>3</formula>
    </cfRule>
    <cfRule type="cellIs" dxfId="153" priority="87" operator="equal">
      <formula>1</formula>
    </cfRule>
    <cfRule type="cellIs" dxfId="152" priority="88" operator="equal">
      <formula>2</formula>
    </cfRule>
  </conditionalFormatting>
  <conditionalFormatting sqref="Z218:BF218">
    <cfRule type="cellIs" dxfId="151" priority="81" operator="equal">
      <formula>4</formula>
    </cfRule>
    <cfRule type="cellIs" dxfId="150" priority="82" operator="equal">
      <formula>3</formula>
    </cfRule>
    <cfRule type="cellIs" dxfId="149" priority="83" operator="equal">
      <formula>1</formula>
    </cfRule>
    <cfRule type="cellIs" dxfId="148" priority="84" operator="equal">
      <formula>2</formula>
    </cfRule>
  </conditionalFormatting>
  <conditionalFormatting sqref="BJ223:BS223 H223:V223">
    <cfRule type="cellIs" dxfId="147" priority="77" operator="equal">
      <formula>4</formula>
    </cfRule>
    <cfRule type="cellIs" dxfId="146" priority="78" operator="equal">
      <formula>3</formula>
    </cfRule>
    <cfRule type="cellIs" dxfId="145" priority="79" operator="equal">
      <formula>1</formula>
    </cfRule>
    <cfRule type="cellIs" dxfId="144" priority="80" operator="equal">
      <formula>2</formula>
    </cfRule>
  </conditionalFormatting>
  <conditionalFormatting sqref="Z233:BF233">
    <cfRule type="cellIs" dxfId="143" priority="57" operator="equal">
      <formula>4</formula>
    </cfRule>
    <cfRule type="cellIs" dxfId="142" priority="58" operator="equal">
      <formula>3</formula>
    </cfRule>
    <cfRule type="cellIs" dxfId="141" priority="59" operator="equal">
      <formula>1</formula>
    </cfRule>
    <cfRule type="cellIs" dxfId="140" priority="60" operator="equal">
      <formula>2</formula>
    </cfRule>
  </conditionalFormatting>
  <conditionalFormatting sqref="BJ238:BS238 H238:V238">
    <cfRule type="cellIs" dxfId="139" priority="53" operator="equal">
      <formula>4</formula>
    </cfRule>
    <cfRule type="cellIs" dxfId="138" priority="54" operator="equal">
      <formula>3</formula>
    </cfRule>
    <cfRule type="cellIs" dxfId="137" priority="55" operator="equal">
      <formula>1</formula>
    </cfRule>
    <cfRule type="cellIs" dxfId="136" priority="56" operator="equal">
      <formula>2</formula>
    </cfRule>
  </conditionalFormatting>
  <conditionalFormatting sqref="Z238:BF238">
    <cfRule type="cellIs" dxfId="135" priority="49" operator="equal">
      <formula>4</formula>
    </cfRule>
    <cfRule type="cellIs" dxfId="134" priority="50" operator="equal">
      <formula>3</formula>
    </cfRule>
    <cfRule type="cellIs" dxfId="133" priority="51" operator="equal">
      <formula>1</formula>
    </cfRule>
    <cfRule type="cellIs" dxfId="132" priority="52" operator="equal">
      <formula>2</formula>
    </cfRule>
  </conditionalFormatting>
  <conditionalFormatting sqref="BJ243:BS243 H243:V243">
    <cfRule type="cellIs" dxfId="131" priority="45" operator="equal">
      <formula>4</formula>
    </cfRule>
    <cfRule type="cellIs" dxfId="130" priority="46" operator="equal">
      <formula>3</formula>
    </cfRule>
    <cfRule type="cellIs" dxfId="129" priority="47" operator="equal">
      <formula>1</formula>
    </cfRule>
    <cfRule type="cellIs" dxfId="128" priority="48" operator="equal">
      <formula>2</formula>
    </cfRule>
  </conditionalFormatting>
  <conditionalFormatting sqref="Z243:BF243">
    <cfRule type="cellIs" dxfId="127" priority="41" operator="equal">
      <formula>4</formula>
    </cfRule>
    <cfRule type="cellIs" dxfId="126" priority="42" operator="equal">
      <formula>3</formula>
    </cfRule>
    <cfRule type="cellIs" dxfId="125" priority="43" operator="equal">
      <formula>1</formula>
    </cfRule>
    <cfRule type="cellIs" dxfId="124" priority="44" operator="equal">
      <formula>2</formula>
    </cfRule>
  </conditionalFormatting>
  <conditionalFormatting sqref="BJ248:BS248 H248:V248">
    <cfRule type="cellIs" dxfId="123" priority="37" operator="equal">
      <formula>4</formula>
    </cfRule>
    <cfRule type="cellIs" dxfId="122" priority="38" operator="equal">
      <formula>3</formula>
    </cfRule>
    <cfRule type="cellIs" dxfId="121" priority="39" operator="equal">
      <formula>1</formula>
    </cfRule>
    <cfRule type="cellIs" dxfId="120" priority="40" operator="equal">
      <formula>2</formula>
    </cfRule>
  </conditionalFormatting>
  <conditionalFormatting sqref="Z248:BF248">
    <cfRule type="cellIs" dxfId="119" priority="33" operator="equal">
      <formula>4</formula>
    </cfRule>
    <cfRule type="cellIs" dxfId="118" priority="34" operator="equal">
      <formula>3</formula>
    </cfRule>
    <cfRule type="cellIs" dxfId="117" priority="35" operator="equal">
      <formula>1</formula>
    </cfRule>
    <cfRule type="cellIs" dxfId="116" priority="36" operator="equal">
      <formula>2</formula>
    </cfRule>
  </conditionalFormatting>
  <conditionalFormatting sqref="BJ253:BS253 H253:V253">
    <cfRule type="cellIs" dxfId="115" priority="29" operator="equal">
      <formula>4</formula>
    </cfRule>
    <cfRule type="cellIs" dxfId="114" priority="30" operator="equal">
      <formula>3</formula>
    </cfRule>
    <cfRule type="cellIs" dxfId="113" priority="31" operator="equal">
      <formula>1</formula>
    </cfRule>
    <cfRule type="cellIs" dxfId="112" priority="32" operator="equal">
      <formula>2</formula>
    </cfRule>
  </conditionalFormatting>
  <conditionalFormatting sqref="Z253:BF253">
    <cfRule type="cellIs" dxfId="111" priority="25" operator="equal">
      <formula>4</formula>
    </cfRule>
    <cfRule type="cellIs" dxfId="110" priority="26" operator="equal">
      <formula>3</formula>
    </cfRule>
    <cfRule type="cellIs" dxfId="109" priority="27" operator="equal">
      <formula>1</formula>
    </cfRule>
    <cfRule type="cellIs" dxfId="108" priority="28" operator="equal">
      <formula>2</formula>
    </cfRule>
  </conditionalFormatting>
  <conditionalFormatting sqref="BJ258:BS258 H258:V258">
    <cfRule type="cellIs" dxfId="107" priority="21" operator="equal">
      <formula>4</formula>
    </cfRule>
    <cfRule type="cellIs" dxfId="106" priority="22" operator="equal">
      <formula>3</formula>
    </cfRule>
    <cfRule type="cellIs" dxfId="105" priority="23" operator="equal">
      <formula>1</formula>
    </cfRule>
    <cfRule type="cellIs" dxfId="104" priority="24" operator="equal">
      <formula>2</formula>
    </cfRule>
  </conditionalFormatting>
  <conditionalFormatting sqref="Z258:BF258">
    <cfRule type="cellIs" dxfId="103" priority="17" operator="equal">
      <formula>4</formula>
    </cfRule>
    <cfRule type="cellIs" dxfId="102" priority="18" operator="equal">
      <formula>3</formula>
    </cfRule>
    <cfRule type="cellIs" dxfId="101" priority="19" operator="equal">
      <formula>1</formula>
    </cfRule>
    <cfRule type="cellIs" dxfId="100" priority="20" operator="equal">
      <formula>2</formula>
    </cfRule>
  </conditionalFormatting>
  <conditionalFormatting sqref="BJ263:BS263 H263:V263">
    <cfRule type="cellIs" dxfId="99" priority="13" operator="equal">
      <formula>4</formula>
    </cfRule>
    <cfRule type="cellIs" dxfId="98" priority="14" operator="equal">
      <formula>3</formula>
    </cfRule>
    <cfRule type="cellIs" dxfId="97" priority="15" operator="equal">
      <formula>1</formula>
    </cfRule>
    <cfRule type="cellIs" dxfId="96" priority="16" operator="equal">
      <formula>2</formula>
    </cfRule>
  </conditionalFormatting>
  <conditionalFormatting sqref="Z263:BF263">
    <cfRule type="cellIs" dxfId="95" priority="9" operator="equal">
      <formula>4</formula>
    </cfRule>
    <cfRule type="cellIs" dxfId="94" priority="10" operator="equal">
      <formula>3</formula>
    </cfRule>
    <cfRule type="cellIs" dxfId="93" priority="11" operator="equal">
      <formula>1</formula>
    </cfRule>
    <cfRule type="cellIs" dxfId="92" priority="12" operator="equal">
      <formula>2</formula>
    </cfRule>
  </conditionalFormatting>
  <conditionalFormatting sqref="BJ268:BS268 H268:V268">
    <cfRule type="cellIs" dxfId="91" priority="5" operator="equal">
      <formula>4</formula>
    </cfRule>
    <cfRule type="cellIs" dxfId="90" priority="6" operator="equal">
      <formula>3</formula>
    </cfRule>
    <cfRule type="cellIs" dxfId="89" priority="7" operator="equal">
      <formula>1</formula>
    </cfRule>
    <cfRule type="cellIs" dxfId="88" priority="8" operator="equal">
      <formula>2</formula>
    </cfRule>
  </conditionalFormatting>
  <conditionalFormatting sqref="Z268:BF268">
    <cfRule type="cellIs" dxfId="87" priority="1" operator="equal">
      <formula>4</formula>
    </cfRule>
    <cfRule type="cellIs" dxfId="86" priority="2" operator="equal">
      <formula>3</formula>
    </cfRule>
    <cfRule type="cellIs" dxfId="85" priority="3" operator="equal">
      <formula>1</formula>
    </cfRule>
    <cfRule type="cellIs" dxfId="84" priority="4" operator="equal">
      <formula>2</formula>
    </cfRule>
  </conditionalFormatting>
  <dataValidations count="1">
    <dataValidation type="list" allowBlank="1" showInputMessage="1" showErrorMessage="1" sqref="H11:V11 H15:V15 H17:V17 H13:V13 H19:V19 H31:V31 H33:V33 H21:V21 H23:V23 H25:V25 H27:V27 H29:V29 H95:V98 H105:V108 H110:V113 H100:V103 H115:V118 H120:V123 H125:V128 H130:V133 H135:V138 H150:V153 H160:V163 H165:V168 H155:V158 H170:V173 H175:V178 H180:V183 H185:V188 H190:V193 H210:V213 H220:V223 H225:V228 H215:V218 H230:V233 H235:V238 H240:V243 H245:V248 H250:V253 H255:V258 H265:V268 H140:V143 H145:V148 H195:V198 H200:V203 H205:V208 H260:V263 Z200:BF203 Z145:BF148 Z265:BF268 Z250:BF253 Z245:BF248 Z240:BF243 Z235:BF238 Z210:BF213 Z205:BF208 Z225:BF228 Z220:BF223 Z260:BF263 Z230:BF233 Z255:BF258 Z215:BF218 Z185:BF188 Z180:BF183 Z175:BF178 Z170:BF173 Z150:BF153 Z165:BF168 Z160:BF163 Z195:BF198 Z190:BF193 Z155:BF158 Z130:BF133 Z125:BF128 Z120:BF123 Z95:BF98 Z110:BF113 Z105:BF108 Z140:BF143 Z115:BF118 Z135:BF138 Z100:BF103 Z27:BF27 Z25:BF25 Z23:BF23 Z21:BF21 Z11:BF11 Z33:BF33 Z31:BF31 Z17:BF17 Z15:BF15 Z19:BF19 Z29:BF29 Z13:BF13 BJ205:BS208 BJ200:BS203 BJ145:BS148 BJ33:BS33 BJ265:BS268 BJ250:BS253 BJ245:BS248 BJ240:BS243 BJ220:BS223 BJ215:BS218 BJ235:BS238 BJ230:BS233 BJ260:BS263 BJ225:BS228 BJ255:BS258 BJ210:BS213 BJ185:BS188 BJ180:BS183 BJ175:BS178 BJ160:BS163 BJ155:BS158 BJ170:BS173 BJ195:BS198 BJ165:BS168 BJ190:BS193 BJ150:BS153 BJ130:BS133 BJ125:BS128 BJ120:BS123 BJ105:BS108 BJ100:BS103 BJ115:BS118 BJ11:BS11 BJ140:BS143 BJ110:BS113 BJ135:BS138 BJ95:BS98 BJ27:BS27 BJ25:BS25 BJ23:BS23 BJ15:BS15 BJ13:BS13 BJ21:BS21 BJ19:BS19 BJ31:BS31 BJ17:BS17 BJ29:BS29 H35:V38 H45:V48 H50:V53 H40:V43 H55:V58 H85:V88 H90:V93 H60:V63 H65:V68 H70:V73 H75:V78 H80:V83 Z75:BF78 Z70:BF73 Z65:BF68 Z60:BF63 Z35:BF38 Z90:BF93 Z85:BF88 Z50:BF53 Z45:BF48 Z55:BF58 Z80:BF83 Z40:BF43 BJ90:BS93 BJ35:BS38 BJ75:BS78 BJ70:BS73 BJ65:BS68 BJ45:BS48 BJ40:BS43 BJ60:BS63 BJ55:BS58 BJ85:BS88 BJ50:BS53 BJ80:BS83">
      <formula1>size</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16" workbookViewId="0">
      <selection activeCell="A7" sqref="A7:XFD7"/>
    </sheetView>
  </sheetViews>
  <sheetFormatPr defaultRowHeight="15"/>
  <cols>
    <col min="1" max="1" width="31" style="73" bestFit="1" customWidth="1"/>
    <col min="2" max="2" width="4.7109375" style="73" customWidth="1"/>
    <col min="3" max="3" width="113.85546875" style="73" customWidth="1"/>
  </cols>
  <sheetData>
    <row r="1" spans="1:3" ht="24" customHeight="1">
      <c r="A1" s="354" t="s">
        <v>308</v>
      </c>
      <c r="B1" s="354"/>
      <c r="C1" s="354"/>
    </row>
    <row r="2" spans="1:3" s="17" customFormat="1" ht="30" customHeight="1">
      <c r="A2" s="353" t="s">
        <v>309</v>
      </c>
      <c r="B2" s="353"/>
      <c r="C2" s="353"/>
    </row>
    <row r="3" spans="1:3" s="17" customFormat="1" ht="45" customHeight="1">
      <c r="A3" s="353" t="s">
        <v>310</v>
      </c>
      <c r="B3" s="353"/>
      <c r="C3" s="353"/>
    </row>
    <row r="4" spans="1:3" s="17" customFormat="1" ht="30" customHeight="1">
      <c r="A4" s="353" t="s">
        <v>311</v>
      </c>
      <c r="B4" s="353"/>
      <c r="C4" s="353"/>
    </row>
    <row r="5" spans="1:3">
      <c r="A5" s="210"/>
      <c r="B5" s="210"/>
      <c r="C5" s="210"/>
    </row>
    <row r="6" spans="1:3">
      <c r="A6" s="218" t="s">
        <v>274</v>
      </c>
      <c r="B6" s="211" t="s">
        <v>276</v>
      </c>
      <c r="C6" s="212" t="s">
        <v>294</v>
      </c>
    </row>
    <row r="7" spans="1:3">
      <c r="A7" s="219"/>
      <c r="B7" s="213"/>
      <c r="C7" s="214"/>
    </row>
    <row r="8" spans="1:3" ht="30.75" customHeight="1">
      <c r="A8" s="218" t="s">
        <v>275</v>
      </c>
      <c r="B8" s="215" t="s">
        <v>276</v>
      </c>
      <c r="C8" s="212" t="s">
        <v>295</v>
      </c>
    </row>
    <row r="9" spans="1:3">
      <c r="A9" s="220"/>
      <c r="B9" s="216" t="s">
        <v>277</v>
      </c>
      <c r="C9" s="217" t="s">
        <v>296</v>
      </c>
    </row>
    <row r="10" spans="1:3">
      <c r="A10" s="220"/>
      <c r="B10" s="216" t="s">
        <v>278</v>
      </c>
      <c r="C10" s="217" t="s">
        <v>297</v>
      </c>
    </row>
    <row r="11" spans="1:3">
      <c r="A11" s="220"/>
      <c r="B11" s="216" t="s">
        <v>279</v>
      </c>
      <c r="C11" s="217" t="s">
        <v>298</v>
      </c>
    </row>
    <row r="12" spans="1:3">
      <c r="A12" s="220"/>
      <c r="B12" s="216" t="s">
        <v>280</v>
      </c>
      <c r="C12" s="217" t="s">
        <v>299</v>
      </c>
    </row>
    <row r="13" spans="1:3">
      <c r="A13" s="219"/>
      <c r="B13" s="213"/>
      <c r="C13" s="214"/>
    </row>
    <row r="14" spans="1:3" ht="18.75" customHeight="1">
      <c r="A14" s="351" t="s">
        <v>313</v>
      </c>
      <c r="B14" s="211" t="s">
        <v>282</v>
      </c>
      <c r="C14" s="212" t="s">
        <v>290</v>
      </c>
    </row>
    <row r="15" spans="1:3">
      <c r="A15" s="352"/>
      <c r="B15" s="216" t="s">
        <v>277</v>
      </c>
      <c r="C15" s="217" t="s">
        <v>291</v>
      </c>
    </row>
    <row r="16" spans="1:3">
      <c r="A16" s="352"/>
      <c r="B16" s="216" t="s">
        <v>281</v>
      </c>
      <c r="C16" s="217" t="s">
        <v>283</v>
      </c>
    </row>
    <row r="17" spans="1:11">
      <c r="A17" s="352"/>
      <c r="B17" s="216" t="s">
        <v>286</v>
      </c>
      <c r="C17" s="217" t="s">
        <v>292</v>
      </c>
    </row>
    <row r="18" spans="1:11">
      <c r="A18" s="352"/>
      <c r="B18" s="216" t="s">
        <v>287</v>
      </c>
      <c r="C18" s="217" t="s">
        <v>293</v>
      </c>
    </row>
    <row r="19" spans="1:11">
      <c r="A19" s="352"/>
      <c r="B19" s="216" t="s">
        <v>288</v>
      </c>
      <c r="C19" s="217" t="s">
        <v>284</v>
      </c>
    </row>
    <row r="20" spans="1:11">
      <c r="A20" s="352"/>
      <c r="B20" s="216" t="s">
        <v>289</v>
      </c>
      <c r="C20" s="217" t="s">
        <v>285</v>
      </c>
    </row>
    <row r="21" spans="1:11">
      <c r="A21" s="352"/>
      <c r="B21" s="216" t="s">
        <v>306</v>
      </c>
      <c r="C21" s="217" t="s">
        <v>305</v>
      </c>
    </row>
    <row r="22" spans="1:11">
      <c r="A22" s="219"/>
      <c r="B22" s="213"/>
      <c r="C22" s="214"/>
    </row>
    <row r="23" spans="1:11">
      <c r="A23" s="351" t="s">
        <v>314</v>
      </c>
      <c r="B23" s="211" t="s">
        <v>282</v>
      </c>
      <c r="C23" s="212" t="s">
        <v>301</v>
      </c>
    </row>
    <row r="24" spans="1:11">
      <c r="A24" s="352"/>
      <c r="B24" s="216" t="s">
        <v>277</v>
      </c>
      <c r="C24" s="217" t="s">
        <v>302</v>
      </c>
    </row>
    <row r="25" spans="1:11">
      <c r="A25" s="352"/>
      <c r="B25" s="221" t="s">
        <v>281</v>
      </c>
      <c r="C25" s="222" t="s">
        <v>315</v>
      </c>
      <c r="K25" s="209"/>
    </row>
    <row r="26" spans="1:11">
      <c r="A26" s="352"/>
      <c r="B26" s="216" t="s">
        <v>286</v>
      </c>
      <c r="C26" s="217" t="s">
        <v>303</v>
      </c>
    </row>
    <row r="27" spans="1:11">
      <c r="A27" s="352"/>
      <c r="B27" s="216" t="s">
        <v>287</v>
      </c>
      <c r="C27" s="217" t="s">
        <v>304</v>
      </c>
    </row>
    <row r="28" spans="1:11">
      <c r="A28" s="352"/>
      <c r="B28" s="221" t="s">
        <v>288</v>
      </c>
      <c r="C28" s="222" t="s">
        <v>316</v>
      </c>
      <c r="K28" s="209"/>
    </row>
    <row r="29" spans="1:11">
      <c r="A29" s="352"/>
      <c r="B29" s="221" t="s">
        <v>289</v>
      </c>
      <c r="C29" s="222" t="s">
        <v>317</v>
      </c>
      <c r="K29" s="209"/>
    </row>
    <row r="30" spans="1:11">
      <c r="A30" s="352"/>
      <c r="B30" s="221" t="s">
        <v>327</v>
      </c>
      <c r="C30" s="222" t="s">
        <v>318</v>
      </c>
      <c r="K30" s="209" t="s">
        <v>307</v>
      </c>
    </row>
    <row r="31" spans="1:11">
      <c r="A31" s="219"/>
      <c r="B31" s="213"/>
      <c r="C31" s="214"/>
    </row>
  </sheetData>
  <mergeCells count="6">
    <mergeCell ref="A23:A30"/>
    <mergeCell ref="A2:C2"/>
    <mergeCell ref="A3:C3"/>
    <mergeCell ref="A4:C4"/>
    <mergeCell ref="A1:C1"/>
    <mergeCell ref="A14:A2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1"/>
  <sheetViews>
    <sheetView zoomScale="80" zoomScaleNormal="80" workbookViewId="0">
      <selection activeCell="C23" sqref="C23"/>
    </sheetView>
  </sheetViews>
  <sheetFormatPr defaultRowHeight="15"/>
  <cols>
    <col min="1" max="1" width="22.140625" customWidth="1"/>
    <col min="2" max="2" width="5.140625" customWidth="1"/>
    <col min="3" max="3" width="34.28515625" customWidth="1"/>
    <col min="7" max="7" width="22.28515625" customWidth="1"/>
    <col min="8" max="8" width="5.140625" customWidth="1"/>
    <col min="9" max="9" width="34.28515625" customWidth="1"/>
    <col min="13" max="13" width="22.28515625" customWidth="1"/>
    <col min="14" max="14" width="5.140625" customWidth="1"/>
    <col min="15" max="15" width="34.28515625" customWidth="1"/>
    <col min="19" max="19" width="22.28515625" customWidth="1"/>
    <col min="20" max="20" width="5.140625" customWidth="1"/>
    <col min="21" max="21" width="34.28515625" customWidth="1"/>
  </cols>
  <sheetData>
    <row r="1" spans="1:23">
      <c r="A1" s="208" t="s">
        <v>333</v>
      </c>
    </row>
    <row r="2" spans="1:23">
      <c r="C2" s="232">
        <v>1</v>
      </c>
      <c r="D2" s="233" t="s">
        <v>321</v>
      </c>
      <c r="E2" s="233"/>
    </row>
    <row r="3" spans="1:23">
      <c r="C3" s="232">
        <v>2</v>
      </c>
      <c r="D3" s="234" t="s">
        <v>322</v>
      </c>
      <c r="E3" s="234"/>
    </row>
    <row r="5" spans="1:23" ht="50.25" customHeight="1">
      <c r="A5" s="238" t="s">
        <v>274</v>
      </c>
      <c r="B5" s="239" t="s">
        <v>276</v>
      </c>
      <c r="C5" s="368" t="s">
        <v>294</v>
      </c>
      <c r="D5" s="368"/>
      <c r="E5" s="369"/>
      <c r="G5" s="238" t="s">
        <v>275</v>
      </c>
      <c r="H5" s="239" t="s">
        <v>276</v>
      </c>
      <c r="I5" s="368" t="s">
        <v>324</v>
      </c>
      <c r="J5" s="368"/>
      <c r="K5" s="369"/>
      <c r="M5" s="230" t="s">
        <v>312</v>
      </c>
      <c r="N5" s="231" t="s">
        <v>276</v>
      </c>
      <c r="O5" s="364" t="s">
        <v>290</v>
      </c>
      <c r="P5" s="364"/>
      <c r="Q5" s="365"/>
      <c r="S5" s="230" t="s">
        <v>300</v>
      </c>
      <c r="T5" s="231" t="s">
        <v>276</v>
      </c>
      <c r="U5" s="364" t="s">
        <v>301</v>
      </c>
      <c r="V5" s="364"/>
      <c r="W5" s="365"/>
    </row>
    <row r="6" spans="1:23">
      <c r="A6" s="238" t="s">
        <v>71</v>
      </c>
      <c r="B6" s="240"/>
      <c r="C6" s="240"/>
      <c r="D6" s="240"/>
      <c r="E6" s="241"/>
      <c r="G6" s="238" t="s">
        <v>71</v>
      </c>
      <c r="H6" s="240"/>
      <c r="I6" s="240"/>
      <c r="J6" s="240"/>
      <c r="K6" s="241"/>
      <c r="M6" s="235" t="s">
        <v>71</v>
      </c>
      <c r="N6" s="236"/>
      <c r="O6" s="236"/>
      <c r="P6" s="236"/>
      <c r="Q6" s="237"/>
      <c r="S6" s="235" t="s">
        <v>71</v>
      </c>
      <c r="T6" s="236"/>
      <c r="U6" s="236"/>
      <c r="V6" s="236"/>
      <c r="W6" s="237"/>
    </row>
    <row r="7" spans="1:23" ht="15" customHeight="1">
      <c r="A7" s="242"/>
      <c r="B7" s="370" t="s">
        <v>72</v>
      </c>
      <c r="C7" s="370"/>
      <c r="D7" s="243"/>
      <c r="E7" s="249"/>
      <c r="G7" s="242"/>
      <c r="H7" s="370" t="s">
        <v>72</v>
      </c>
      <c r="I7" s="370"/>
      <c r="J7" s="243"/>
      <c r="K7" s="244"/>
      <c r="M7" s="223"/>
      <c r="N7" s="355" t="s">
        <v>72</v>
      </c>
      <c r="O7" s="355"/>
      <c r="P7" s="224"/>
      <c r="Q7" s="225"/>
      <c r="S7" s="223"/>
      <c r="T7" s="355" t="s">
        <v>72</v>
      </c>
      <c r="U7" s="355"/>
      <c r="V7" s="228"/>
      <c r="W7" s="229"/>
    </row>
    <row r="8" spans="1:23" ht="15" customHeight="1">
      <c r="A8" s="245"/>
      <c r="B8" s="246">
        <v>1</v>
      </c>
      <c r="C8" s="247" t="s">
        <v>78</v>
      </c>
      <c r="D8" s="247">
        <v>2</v>
      </c>
      <c r="E8" s="248"/>
      <c r="G8" s="245"/>
      <c r="H8" s="246">
        <v>1</v>
      </c>
      <c r="I8" s="247" t="s">
        <v>78</v>
      </c>
      <c r="J8" s="247">
        <v>2</v>
      </c>
      <c r="K8" s="248"/>
      <c r="M8" s="226"/>
      <c r="N8" s="227">
        <v>1</v>
      </c>
      <c r="O8" s="3" t="s">
        <v>78</v>
      </c>
      <c r="P8" s="3">
        <v>2</v>
      </c>
      <c r="Q8" s="27"/>
      <c r="S8" s="226"/>
      <c r="T8" s="227">
        <v>1</v>
      </c>
      <c r="U8" s="3" t="s">
        <v>78</v>
      </c>
      <c r="V8" s="3">
        <v>2</v>
      </c>
      <c r="W8" s="27"/>
    </row>
    <row r="9" spans="1:23" ht="18.75" customHeight="1">
      <c r="A9" s="242"/>
      <c r="B9" s="370" t="s">
        <v>87</v>
      </c>
      <c r="C9" s="370"/>
      <c r="D9" s="243"/>
      <c r="E9" s="249"/>
      <c r="G9" s="242"/>
      <c r="H9" s="370" t="s">
        <v>87</v>
      </c>
      <c r="I9" s="370"/>
      <c r="J9" s="243"/>
      <c r="K9" s="244"/>
      <c r="M9" s="223"/>
      <c r="N9" s="355" t="s">
        <v>87</v>
      </c>
      <c r="O9" s="355"/>
      <c r="P9" s="224"/>
      <c r="Q9" s="225"/>
      <c r="S9" s="223"/>
      <c r="T9" s="355" t="s">
        <v>87</v>
      </c>
      <c r="U9" s="355"/>
      <c r="V9" s="228"/>
      <c r="W9" s="229"/>
    </row>
    <row r="10" spans="1:23" ht="15" customHeight="1">
      <c r="A10" s="245"/>
      <c r="B10" s="246">
        <v>2</v>
      </c>
      <c r="C10" s="247" t="s">
        <v>80</v>
      </c>
      <c r="D10" s="247">
        <v>2</v>
      </c>
      <c r="E10" s="248"/>
      <c r="G10" s="245"/>
      <c r="H10" s="246">
        <v>2</v>
      </c>
      <c r="I10" s="247" t="s">
        <v>80</v>
      </c>
      <c r="J10" s="247"/>
      <c r="K10" s="248">
        <v>1</v>
      </c>
      <c r="M10" s="226"/>
      <c r="N10" s="227">
        <v>2</v>
      </c>
      <c r="O10" s="3" t="s">
        <v>80</v>
      </c>
      <c r="P10" s="3">
        <v>2</v>
      </c>
      <c r="Q10" s="27"/>
      <c r="S10" s="226"/>
      <c r="T10" s="227">
        <v>2</v>
      </c>
      <c r="U10" s="3" t="s">
        <v>80</v>
      </c>
      <c r="V10" s="3">
        <v>2</v>
      </c>
      <c r="W10" s="27"/>
    </row>
    <row r="11" spans="1:23">
      <c r="A11" s="245"/>
      <c r="B11" s="246">
        <v>3</v>
      </c>
      <c r="C11" s="247" t="s">
        <v>81</v>
      </c>
      <c r="D11" s="247">
        <v>2</v>
      </c>
      <c r="E11" s="248"/>
      <c r="G11" s="245"/>
      <c r="H11" s="246">
        <v>3</v>
      </c>
      <c r="I11" s="247" t="s">
        <v>81</v>
      </c>
      <c r="J11" s="247">
        <v>2</v>
      </c>
      <c r="K11" s="248"/>
      <c r="M11" s="226"/>
      <c r="N11" s="227">
        <v>3</v>
      </c>
      <c r="O11" s="3" t="s">
        <v>81</v>
      </c>
      <c r="P11" s="3">
        <v>2</v>
      </c>
      <c r="Q11" s="27"/>
      <c r="S11" s="226"/>
      <c r="T11" s="227">
        <v>3</v>
      </c>
      <c r="U11" s="3" t="s">
        <v>81</v>
      </c>
      <c r="V11" s="3">
        <v>2</v>
      </c>
      <c r="W11" s="27"/>
    </row>
    <row r="12" spans="1:23">
      <c r="A12" s="371" t="s">
        <v>320</v>
      </c>
      <c r="B12" s="372"/>
      <c r="C12" s="372"/>
      <c r="D12" s="366">
        <v>9</v>
      </c>
      <c r="E12" s="367"/>
      <c r="G12" s="371" t="s">
        <v>320</v>
      </c>
      <c r="H12" s="372"/>
      <c r="I12" s="372"/>
      <c r="J12" s="366">
        <v>7</v>
      </c>
      <c r="K12" s="367"/>
      <c r="M12" s="357" t="s">
        <v>320</v>
      </c>
      <c r="N12" s="358"/>
      <c r="O12" s="358"/>
      <c r="P12" s="359">
        <v>8</v>
      </c>
      <c r="Q12" s="360"/>
      <c r="S12" s="357" t="s">
        <v>320</v>
      </c>
      <c r="T12" s="358"/>
      <c r="U12" s="358"/>
      <c r="V12" s="359">
        <v>8</v>
      </c>
      <c r="W12" s="360"/>
    </row>
    <row r="13" spans="1:23" ht="15" customHeight="1">
      <c r="A13" s="373" t="s">
        <v>15</v>
      </c>
      <c r="B13" s="374"/>
      <c r="C13" s="374"/>
      <c r="D13" s="374"/>
      <c r="E13" s="375"/>
      <c r="G13" s="373" t="s">
        <v>15</v>
      </c>
      <c r="H13" s="374"/>
      <c r="I13" s="374"/>
      <c r="J13" s="374"/>
      <c r="K13" s="375"/>
      <c r="M13" s="361" t="s">
        <v>15</v>
      </c>
      <c r="N13" s="362"/>
      <c r="O13" s="362"/>
      <c r="P13" s="362"/>
      <c r="Q13" s="363"/>
      <c r="S13" s="361" t="s">
        <v>15</v>
      </c>
      <c r="T13" s="362"/>
      <c r="U13" s="362"/>
      <c r="V13" s="362"/>
      <c r="W13" s="363"/>
    </row>
    <row r="14" spans="1:23" ht="15" customHeight="1">
      <c r="A14" s="242"/>
      <c r="B14" s="370" t="s">
        <v>75</v>
      </c>
      <c r="C14" s="370"/>
      <c r="D14" s="370"/>
      <c r="E14" s="376"/>
      <c r="G14" s="242"/>
      <c r="H14" s="370" t="s">
        <v>75</v>
      </c>
      <c r="I14" s="370"/>
      <c r="J14" s="370"/>
      <c r="K14" s="376"/>
      <c r="M14" s="223"/>
      <c r="N14" s="355" t="s">
        <v>75</v>
      </c>
      <c r="O14" s="355"/>
      <c r="P14" s="355"/>
      <c r="Q14" s="356"/>
      <c r="S14" s="223"/>
      <c r="T14" s="355" t="s">
        <v>75</v>
      </c>
      <c r="U14" s="355"/>
      <c r="V14" s="355"/>
      <c r="W14" s="356"/>
    </row>
    <row r="15" spans="1:23">
      <c r="A15" s="245"/>
      <c r="B15" s="246">
        <v>4</v>
      </c>
      <c r="C15" s="247" t="s">
        <v>82</v>
      </c>
      <c r="D15" s="247"/>
      <c r="E15" s="248">
        <v>1</v>
      </c>
      <c r="G15" s="245"/>
      <c r="H15" s="246">
        <v>4</v>
      </c>
      <c r="I15" s="247" t="s">
        <v>82</v>
      </c>
      <c r="J15" s="247">
        <v>2</v>
      </c>
      <c r="K15" s="248"/>
      <c r="M15" s="226"/>
      <c r="N15" s="227">
        <v>4</v>
      </c>
      <c r="O15" s="3" t="s">
        <v>82</v>
      </c>
      <c r="P15" s="3">
        <v>2</v>
      </c>
      <c r="Q15" s="27"/>
      <c r="S15" s="226"/>
      <c r="T15" s="227">
        <v>4</v>
      </c>
      <c r="U15" s="3" t="s">
        <v>82</v>
      </c>
      <c r="V15" s="3"/>
      <c r="W15" s="27">
        <v>1</v>
      </c>
    </row>
    <row r="16" spans="1:23">
      <c r="A16" s="245"/>
      <c r="B16" s="246">
        <v>5</v>
      </c>
      <c r="C16" s="247" t="s">
        <v>83</v>
      </c>
      <c r="D16" s="247">
        <v>2</v>
      </c>
      <c r="E16" s="248"/>
      <c r="G16" s="245"/>
      <c r="H16" s="246">
        <v>5</v>
      </c>
      <c r="I16" s="247" t="s">
        <v>83</v>
      </c>
      <c r="J16" s="247">
        <v>2</v>
      </c>
      <c r="K16" s="248"/>
      <c r="M16" s="226"/>
      <c r="N16" s="227">
        <v>5</v>
      </c>
      <c r="O16" s="3" t="s">
        <v>83</v>
      </c>
      <c r="P16" s="3">
        <v>2</v>
      </c>
      <c r="Q16" s="27"/>
      <c r="S16" s="226"/>
      <c r="T16" s="227">
        <v>5</v>
      </c>
      <c r="U16" s="3" t="s">
        <v>83</v>
      </c>
      <c r="V16" s="3">
        <v>2</v>
      </c>
      <c r="W16" s="27"/>
    </row>
    <row r="17" spans="1:23" ht="15" customHeight="1">
      <c r="A17" s="242"/>
      <c r="B17" s="370" t="s">
        <v>77</v>
      </c>
      <c r="C17" s="370"/>
      <c r="D17" s="370"/>
      <c r="E17" s="376"/>
      <c r="G17" s="242"/>
      <c r="H17" s="370" t="s">
        <v>77</v>
      </c>
      <c r="I17" s="370"/>
      <c r="J17" s="370"/>
      <c r="K17" s="376"/>
      <c r="M17" s="223"/>
      <c r="N17" s="355" t="s">
        <v>77</v>
      </c>
      <c r="O17" s="355"/>
      <c r="P17" s="355"/>
      <c r="Q17" s="356"/>
      <c r="S17" s="223"/>
      <c r="T17" s="355" t="s">
        <v>77</v>
      </c>
      <c r="U17" s="355"/>
      <c r="V17" s="355"/>
      <c r="W17" s="356"/>
    </row>
    <row r="18" spans="1:23">
      <c r="A18" s="245"/>
      <c r="B18" s="246">
        <v>6</v>
      </c>
      <c r="C18" s="247" t="s">
        <v>85</v>
      </c>
      <c r="D18" s="247"/>
      <c r="E18" s="248">
        <v>1</v>
      </c>
      <c r="G18" s="245"/>
      <c r="H18" s="246">
        <v>6</v>
      </c>
      <c r="I18" s="247" t="s">
        <v>85</v>
      </c>
      <c r="J18" s="247">
        <v>2</v>
      </c>
      <c r="K18" s="248"/>
      <c r="M18" s="226"/>
      <c r="N18" s="227">
        <v>6</v>
      </c>
      <c r="O18" s="3" t="s">
        <v>85</v>
      </c>
      <c r="P18" s="3">
        <v>2</v>
      </c>
      <c r="Q18" s="27"/>
      <c r="S18" s="226"/>
      <c r="T18" s="227">
        <v>6</v>
      </c>
      <c r="U18" s="3" t="s">
        <v>85</v>
      </c>
      <c r="V18" s="3">
        <v>2</v>
      </c>
      <c r="W18" s="27"/>
    </row>
    <row r="19" spans="1:23">
      <c r="A19" s="371" t="s">
        <v>319</v>
      </c>
      <c r="B19" s="372"/>
      <c r="C19" s="372"/>
      <c r="D19" s="366">
        <v>4</v>
      </c>
      <c r="E19" s="367"/>
      <c r="G19" s="371" t="s">
        <v>319</v>
      </c>
      <c r="H19" s="372"/>
      <c r="I19" s="372"/>
      <c r="J19" s="366">
        <v>9</v>
      </c>
      <c r="K19" s="367"/>
      <c r="M19" s="357" t="s">
        <v>319</v>
      </c>
      <c r="N19" s="358"/>
      <c r="O19" s="358"/>
      <c r="P19" s="359">
        <v>8</v>
      </c>
      <c r="Q19" s="360"/>
      <c r="S19" s="357" t="s">
        <v>319</v>
      </c>
      <c r="T19" s="358"/>
      <c r="U19" s="358"/>
      <c r="V19" s="359">
        <v>6</v>
      </c>
      <c r="W19" s="360"/>
    </row>
    <row r="21" spans="1:23" ht="48.75" customHeight="1">
      <c r="G21" s="230" t="s">
        <v>275</v>
      </c>
      <c r="H21" s="231" t="s">
        <v>323</v>
      </c>
      <c r="I21" s="364" t="s">
        <v>296</v>
      </c>
      <c r="J21" s="364"/>
      <c r="K21" s="365"/>
      <c r="M21" s="230" t="s">
        <v>312</v>
      </c>
      <c r="N21" s="231" t="s">
        <v>323</v>
      </c>
      <c r="O21" s="364" t="s">
        <v>291</v>
      </c>
      <c r="P21" s="364"/>
      <c r="Q21" s="365"/>
      <c r="S21" s="230" t="s">
        <v>300</v>
      </c>
      <c r="T21" s="231" t="s">
        <v>323</v>
      </c>
      <c r="U21" s="364" t="s">
        <v>302</v>
      </c>
      <c r="V21" s="364"/>
      <c r="W21" s="365"/>
    </row>
    <row r="22" spans="1:23">
      <c r="G22" s="235" t="s">
        <v>71</v>
      </c>
      <c r="H22" s="236"/>
      <c r="I22" s="236"/>
      <c r="J22" s="236"/>
      <c r="K22" s="237"/>
      <c r="M22" s="235" t="s">
        <v>71</v>
      </c>
      <c r="N22" s="236"/>
      <c r="O22" s="236"/>
      <c r="P22" s="236"/>
      <c r="Q22" s="237"/>
      <c r="S22" s="235" t="s">
        <v>71</v>
      </c>
      <c r="T22" s="236"/>
      <c r="U22" s="236"/>
      <c r="V22" s="236"/>
      <c r="W22" s="237"/>
    </row>
    <row r="23" spans="1:23" ht="15" customHeight="1">
      <c r="G23" s="223"/>
      <c r="H23" s="355" t="s">
        <v>72</v>
      </c>
      <c r="I23" s="355"/>
      <c r="J23" s="224"/>
      <c r="K23" s="225"/>
      <c r="M23" s="223"/>
      <c r="N23" s="355" t="s">
        <v>72</v>
      </c>
      <c r="O23" s="355"/>
      <c r="P23" s="224"/>
      <c r="Q23" s="225"/>
      <c r="S23" s="223"/>
      <c r="T23" s="355" t="s">
        <v>72</v>
      </c>
      <c r="U23" s="355"/>
      <c r="V23" s="224"/>
      <c r="W23" s="225"/>
    </row>
    <row r="24" spans="1:23">
      <c r="G24" s="226"/>
      <c r="H24" s="227">
        <v>1</v>
      </c>
      <c r="I24" s="3" t="s">
        <v>78</v>
      </c>
      <c r="J24" s="3">
        <v>2</v>
      </c>
      <c r="K24" s="27"/>
      <c r="M24" s="226"/>
      <c r="N24" s="227">
        <v>1</v>
      </c>
      <c r="O24" s="3" t="s">
        <v>78</v>
      </c>
      <c r="P24" s="3">
        <v>2</v>
      </c>
      <c r="Q24" s="27"/>
      <c r="S24" s="226"/>
      <c r="T24" s="227">
        <v>1</v>
      </c>
      <c r="U24" s="3" t="s">
        <v>78</v>
      </c>
      <c r="V24" s="3">
        <v>2</v>
      </c>
      <c r="W24" s="27"/>
    </row>
    <row r="25" spans="1:23" ht="15" customHeight="1">
      <c r="G25" s="223"/>
      <c r="H25" s="355" t="s">
        <v>87</v>
      </c>
      <c r="I25" s="355"/>
      <c r="J25" s="224"/>
      <c r="K25" s="225"/>
      <c r="M25" s="223"/>
      <c r="N25" s="355" t="s">
        <v>87</v>
      </c>
      <c r="O25" s="355"/>
      <c r="P25" s="224"/>
      <c r="Q25" s="225"/>
      <c r="S25" s="223"/>
      <c r="T25" s="355" t="s">
        <v>87</v>
      </c>
      <c r="U25" s="355"/>
      <c r="V25" s="224"/>
      <c r="W25" s="225"/>
    </row>
    <row r="26" spans="1:23">
      <c r="G26" s="226"/>
      <c r="H26" s="227">
        <v>2</v>
      </c>
      <c r="I26" s="3" t="s">
        <v>80</v>
      </c>
      <c r="J26" s="3"/>
      <c r="K26" s="27">
        <v>1</v>
      </c>
      <c r="M26" s="226"/>
      <c r="N26" s="227">
        <v>2</v>
      </c>
      <c r="O26" s="3" t="s">
        <v>80</v>
      </c>
      <c r="P26" s="3">
        <v>2</v>
      </c>
      <c r="Q26" s="27"/>
      <c r="S26" s="226"/>
      <c r="T26" s="227">
        <v>2</v>
      </c>
      <c r="U26" s="3" t="s">
        <v>80</v>
      </c>
      <c r="V26" s="3">
        <v>2</v>
      </c>
      <c r="W26" s="27"/>
    </row>
    <row r="27" spans="1:23">
      <c r="G27" s="226"/>
      <c r="H27" s="227">
        <v>3</v>
      </c>
      <c r="I27" s="3" t="s">
        <v>81</v>
      </c>
      <c r="J27" s="3">
        <v>2</v>
      </c>
      <c r="K27" s="27"/>
      <c r="M27" s="226"/>
      <c r="N27" s="227">
        <v>3</v>
      </c>
      <c r="O27" s="3" t="s">
        <v>81</v>
      </c>
      <c r="P27" s="3">
        <v>2</v>
      </c>
      <c r="Q27" s="27"/>
      <c r="S27" s="226"/>
      <c r="T27" s="227">
        <v>3</v>
      </c>
      <c r="U27" s="3" t="s">
        <v>81</v>
      </c>
      <c r="V27" s="3"/>
      <c r="W27" s="27">
        <v>1</v>
      </c>
    </row>
    <row r="28" spans="1:23">
      <c r="G28" s="357" t="s">
        <v>320</v>
      </c>
      <c r="H28" s="358"/>
      <c r="I28" s="358"/>
      <c r="J28" s="359">
        <v>6.5</v>
      </c>
      <c r="K28" s="360"/>
      <c r="M28" s="357" t="s">
        <v>320</v>
      </c>
      <c r="N28" s="358"/>
      <c r="O28" s="358"/>
      <c r="P28" s="359">
        <v>7.5</v>
      </c>
      <c r="Q28" s="360"/>
      <c r="S28" s="357" t="s">
        <v>320</v>
      </c>
      <c r="T28" s="358"/>
      <c r="U28" s="358"/>
      <c r="V28" s="359">
        <v>6</v>
      </c>
      <c r="W28" s="360"/>
    </row>
    <row r="29" spans="1:23">
      <c r="G29" s="361" t="s">
        <v>15</v>
      </c>
      <c r="H29" s="362"/>
      <c r="I29" s="362"/>
      <c r="J29" s="362"/>
      <c r="K29" s="363"/>
      <c r="M29" s="361" t="s">
        <v>15</v>
      </c>
      <c r="N29" s="362"/>
      <c r="O29" s="362"/>
      <c r="P29" s="362"/>
      <c r="Q29" s="363"/>
      <c r="S29" s="361" t="s">
        <v>15</v>
      </c>
      <c r="T29" s="362"/>
      <c r="U29" s="362"/>
      <c r="V29" s="362"/>
      <c r="W29" s="363"/>
    </row>
    <row r="30" spans="1:23" ht="15" customHeight="1">
      <c r="G30" s="223"/>
      <c r="H30" s="355" t="s">
        <v>75</v>
      </c>
      <c r="I30" s="355"/>
      <c r="J30" s="355"/>
      <c r="K30" s="356"/>
      <c r="M30" s="223"/>
      <c r="N30" s="355" t="s">
        <v>75</v>
      </c>
      <c r="O30" s="355"/>
      <c r="P30" s="355"/>
      <c r="Q30" s="356"/>
      <c r="S30" s="223"/>
      <c r="T30" s="355" t="s">
        <v>75</v>
      </c>
      <c r="U30" s="355"/>
      <c r="V30" s="355"/>
      <c r="W30" s="356"/>
    </row>
    <row r="31" spans="1:23">
      <c r="G31" s="226"/>
      <c r="H31" s="227">
        <v>4</v>
      </c>
      <c r="I31" s="3" t="s">
        <v>82</v>
      </c>
      <c r="J31" s="3">
        <v>2</v>
      </c>
      <c r="K31" s="27"/>
      <c r="M31" s="226"/>
      <c r="N31" s="227">
        <v>4</v>
      </c>
      <c r="O31" s="3" t="s">
        <v>82</v>
      </c>
      <c r="P31" s="3"/>
      <c r="Q31" s="27">
        <v>1</v>
      </c>
      <c r="S31" s="226"/>
      <c r="T31" s="227">
        <v>4</v>
      </c>
      <c r="U31" s="3" t="s">
        <v>82</v>
      </c>
      <c r="V31" s="3"/>
      <c r="W31" s="27">
        <v>1</v>
      </c>
    </row>
    <row r="32" spans="1:23">
      <c r="G32" s="226"/>
      <c r="H32" s="227">
        <v>5</v>
      </c>
      <c r="I32" s="3" t="s">
        <v>83</v>
      </c>
      <c r="J32" s="3">
        <v>2</v>
      </c>
      <c r="K32" s="27"/>
      <c r="M32" s="226"/>
      <c r="N32" s="227">
        <v>5</v>
      </c>
      <c r="O32" s="3" t="s">
        <v>83</v>
      </c>
      <c r="P32" s="3"/>
      <c r="Q32" s="27">
        <v>1</v>
      </c>
      <c r="S32" s="226"/>
      <c r="T32" s="227">
        <v>5</v>
      </c>
      <c r="U32" s="3" t="s">
        <v>83</v>
      </c>
      <c r="V32" s="3"/>
      <c r="W32" s="27">
        <v>1</v>
      </c>
    </row>
    <row r="33" spans="7:23" ht="15" customHeight="1">
      <c r="G33" s="223"/>
      <c r="H33" s="355" t="s">
        <v>77</v>
      </c>
      <c r="I33" s="355"/>
      <c r="J33" s="355"/>
      <c r="K33" s="356"/>
      <c r="M33" s="223"/>
      <c r="N33" s="355" t="s">
        <v>77</v>
      </c>
      <c r="O33" s="355"/>
      <c r="P33" s="355"/>
      <c r="Q33" s="356"/>
      <c r="S33" s="223"/>
      <c r="T33" s="355" t="s">
        <v>77</v>
      </c>
      <c r="U33" s="355"/>
      <c r="V33" s="355"/>
      <c r="W33" s="356"/>
    </row>
    <row r="34" spans="7:23">
      <c r="G34" s="226"/>
      <c r="H34" s="227">
        <v>6</v>
      </c>
      <c r="I34" s="3" t="s">
        <v>85</v>
      </c>
      <c r="J34" s="3"/>
      <c r="K34" s="27">
        <v>1</v>
      </c>
      <c r="M34" s="226"/>
      <c r="N34" s="227">
        <v>6</v>
      </c>
      <c r="O34" s="3" t="s">
        <v>85</v>
      </c>
      <c r="P34" s="3"/>
      <c r="Q34" s="27">
        <v>1</v>
      </c>
      <c r="S34" s="226"/>
      <c r="T34" s="227">
        <v>6</v>
      </c>
      <c r="U34" s="3" t="s">
        <v>85</v>
      </c>
      <c r="V34" s="3"/>
      <c r="W34" s="27">
        <v>1</v>
      </c>
    </row>
    <row r="35" spans="7:23">
      <c r="G35" s="357" t="s">
        <v>319</v>
      </c>
      <c r="H35" s="358"/>
      <c r="I35" s="358"/>
      <c r="J35" s="359">
        <v>6</v>
      </c>
      <c r="K35" s="360"/>
      <c r="M35" s="357" t="s">
        <v>319</v>
      </c>
      <c r="N35" s="358"/>
      <c r="O35" s="358"/>
      <c r="P35" s="359">
        <v>4</v>
      </c>
      <c r="Q35" s="360"/>
      <c r="S35" s="357" t="s">
        <v>319</v>
      </c>
      <c r="T35" s="358"/>
      <c r="U35" s="358"/>
      <c r="V35" s="359">
        <v>4</v>
      </c>
      <c r="W35" s="360"/>
    </row>
    <row r="37" spans="7:23" ht="45" customHeight="1">
      <c r="G37" s="230" t="s">
        <v>275</v>
      </c>
      <c r="H37" s="231" t="s">
        <v>281</v>
      </c>
      <c r="I37" s="364" t="s">
        <v>297</v>
      </c>
      <c r="J37" s="364"/>
      <c r="K37" s="365"/>
      <c r="M37" s="230" t="s">
        <v>312</v>
      </c>
      <c r="N37" s="231" t="s">
        <v>278</v>
      </c>
      <c r="O37" s="364" t="s">
        <v>283</v>
      </c>
      <c r="P37" s="364"/>
      <c r="Q37" s="365"/>
      <c r="S37" s="230" t="s">
        <v>300</v>
      </c>
      <c r="T37" s="231" t="s">
        <v>279</v>
      </c>
      <c r="U37" s="364" t="s">
        <v>303</v>
      </c>
      <c r="V37" s="364"/>
      <c r="W37" s="365"/>
    </row>
    <row r="38" spans="7:23">
      <c r="G38" s="235" t="s">
        <v>71</v>
      </c>
      <c r="H38" s="236"/>
      <c r="I38" s="236"/>
      <c r="J38" s="236"/>
      <c r="K38" s="237"/>
      <c r="M38" s="235" t="s">
        <v>71</v>
      </c>
      <c r="N38" s="236"/>
      <c r="O38" s="236"/>
      <c r="P38" s="236"/>
      <c r="Q38" s="237"/>
      <c r="S38" s="235" t="s">
        <v>71</v>
      </c>
      <c r="T38" s="236"/>
      <c r="U38" s="236"/>
      <c r="V38" s="236"/>
      <c r="W38" s="237"/>
    </row>
    <row r="39" spans="7:23">
      <c r="G39" s="223"/>
      <c r="H39" s="355" t="s">
        <v>72</v>
      </c>
      <c r="I39" s="355"/>
      <c r="J39" s="224"/>
      <c r="K39" s="225"/>
      <c r="M39" s="223"/>
      <c r="N39" s="355" t="s">
        <v>72</v>
      </c>
      <c r="O39" s="355"/>
      <c r="P39" s="224"/>
      <c r="Q39" s="225"/>
      <c r="S39" s="223"/>
      <c r="T39" s="355" t="s">
        <v>72</v>
      </c>
      <c r="U39" s="355"/>
      <c r="V39" s="224"/>
      <c r="W39" s="225"/>
    </row>
    <row r="40" spans="7:23">
      <c r="G40" s="226"/>
      <c r="H40" s="227">
        <v>1</v>
      </c>
      <c r="I40" s="3" t="s">
        <v>78</v>
      </c>
      <c r="J40" s="3">
        <v>2</v>
      </c>
      <c r="K40" s="27"/>
      <c r="M40" s="226"/>
      <c r="N40" s="227">
        <v>1</v>
      </c>
      <c r="O40" s="3" t="s">
        <v>78</v>
      </c>
      <c r="P40" s="3">
        <v>2</v>
      </c>
      <c r="Q40" s="27"/>
      <c r="S40" s="226"/>
      <c r="T40" s="227">
        <v>1</v>
      </c>
      <c r="U40" s="3" t="s">
        <v>78</v>
      </c>
      <c r="V40" s="3">
        <v>2</v>
      </c>
      <c r="W40" s="27"/>
    </row>
    <row r="41" spans="7:23">
      <c r="G41" s="223"/>
      <c r="H41" s="355" t="s">
        <v>87</v>
      </c>
      <c r="I41" s="355"/>
      <c r="J41" s="224"/>
      <c r="K41" s="225"/>
      <c r="M41" s="223"/>
      <c r="N41" s="355" t="s">
        <v>87</v>
      </c>
      <c r="O41" s="355"/>
      <c r="P41" s="224"/>
      <c r="Q41" s="225"/>
      <c r="S41" s="223"/>
      <c r="T41" s="355" t="s">
        <v>87</v>
      </c>
      <c r="U41" s="355"/>
      <c r="V41" s="224"/>
      <c r="W41" s="225"/>
    </row>
    <row r="42" spans="7:23">
      <c r="G42" s="226"/>
      <c r="H42" s="227">
        <v>2</v>
      </c>
      <c r="I42" s="3" t="s">
        <v>80</v>
      </c>
      <c r="J42" s="3"/>
      <c r="K42" s="27">
        <v>1</v>
      </c>
      <c r="M42" s="226"/>
      <c r="N42" s="227">
        <v>2</v>
      </c>
      <c r="O42" s="3" t="s">
        <v>80</v>
      </c>
      <c r="P42" s="3">
        <v>2</v>
      </c>
      <c r="Q42" s="27"/>
      <c r="S42" s="226"/>
      <c r="T42" s="227">
        <v>2</v>
      </c>
      <c r="U42" s="3" t="s">
        <v>80</v>
      </c>
      <c r="V42" s="3">
        <v>2</v>
      </c>
      <c r="W42" s="27"/>
    </row>
    <row r="43" spans="7:23">
      <c r="G43" s="226"/>
      <c r="H43" s="227">
        <v>3</v>
      </c>
      <c r="I43" s="3" t="s">
        <v>81</v>
      </c>
      <c r="J43" s="3">
        <v>2</v>
      </c>
      <c r="K43" s="27"/>
      <c r="M43" s="226"/>
      <c r="N43" s="227">
        <v>3</v>
      </c>
      <c r="O43" s="3" t="s">
        <v>81</v>
      </c>
      <c r="P43" s="3">
        <v>2</v>
      </c>
      <c r="Q43" s="27"/>
      <c r="S43" s="226"/>
      <c r="T43" s="227">
        <v>3</v>
      </c>
      <c r="U43" s="3" t="s">
        <v>81</v>
      </c>
      <c r="V43" s="3">
        <v>2</v>
      </c>
      <c r="W43" s="27"/>
    </row>
    <row r="44" spans="7:23">
      <c r="G44" s="357" t="s">
        <v>320</v>
      </c>
      <c r="H44" s="358"/>
      <c r="I44" s="358"/>
      <c r="J44" s="359">
        <v>6</v>
      </c>
      <c r="K44" s="360"/>
      <c r="M44" s="357" t="s">
        <v>320</v>
      </c>
      <c r="N44" s="358"/>
      <c r="O44" s="358"/>
      <c r="P44" s="359">
        <v>9</v>
      </c>
      <c r="Q44" s="360"/>
      <c r="S44" s="357" t="s">
        <v>320</v>
      </c>
      <c r="T44" s="358"/>
      <c r="U44" s="358"/>
      <c r="V44" s="359">
        <v>8</v>
      </c>
      <c r="W44" s="360"/>
    </row>
    <row r="45" spans="7:23">
      <c r="G45" s="361" t="s">
        <v>15</v>
      </c>
      <c r="H45" s="362"/>
      <c r="I45" s="362"/>
      <c r="J45" s="362"/>
      <c r="K45" s="363"/>
      <c r="M45" s="361" t="s">
        <v>15</v>
      </c>
      <c r="N45" s="362"/>
      <c r="O45" s="362"/>
      <c r="P45" s="362"/>
      <c r="Q45" s="363"/>
      <c r="S45" s="361" t="s">
        <v>15</v>
      </c>
      <c r="T45" s="362"/>
      <c r="U45" s="362"/>
      <c r="V45" s="362"/>
      <c r="W45" s="363"/>
    </row>
    <row r="46" spans="7:23">
      <c r="G46" s="223"/>
      <c r="H46" s="355" t="s">
        <v>75</v>
      </c>
      <c r="I46" s="355"/>
      <c r="J46" s="355"/>
      <c r="K46" s="356"/>
      <c r="M46" s="223"/>
      <c r="N46" s="355" t="s">
        <v>75</v>
      </c>
      <c r="O46" s="355"/>
      <c r="P46" s="355"/>
      <c r="Q46" s="356"/>
      <c r="S46" s="223"/>
      <c r="T46" s="355" t="s">
        <v>75</v>
      </c>
      <c r="U46" s="355"/>
      <c r="V46" s="355"/>
      <c r="W46" s="356"/>
    </row>
    <row r="47" spans="7:23">
      <c r="G47" s="226"/>
      <c r="H47" s="227">
        <v>4</v>
      </c>
      <c r="I47" s="3" t="s">
        <v>82</v>
      </c>
      <c r="J47" s="3"/>
      <c r="K47" s="27">
        <v>1</v>
      </c>
      <c r="M47" s="226"/>
      <c r="N47" s="227">
        <v>4</v>
      </c>
      <c r="O47" s="3" t="s">
        <v>82</v>
      </c>
      <c r="P47" s="3"/>
      <c r="Q47" s="27">
        <v>1</v>
      </c>
      <c r="S47" s="226"/>
      <c r="T47" s="227">
        <v>4</v>
      </c>
      <c r="U47" s="3" t="s">
        <v>82</v>
      </c>
      <c r="V47" s="3">
        <v>2</v>
      </c>
      <c r="W47" s="27"/>
    </row>
    <row r="48" spans="7:23">
      <c r="G48" s="226"/>
      <c r="H48" s="227">
        <v>5</v>
      </c>
      <c r="I48" s="3" t="s">
        <v>83</v>
      </c>
      <c r="J48" s="3"/>
      <c r="K48" s="27">
        <v>1</v>
      </c>
      <c r="M48" s="226"/>
      <c r="N48" s="227">
        <v>5</v>
      </c>
      <c r="O48" s="3" t="s">
        <v>83</v>
      </c>
      <c r="P48" s="3"/>
      <c r="Q48" s="27">
        <v>1</v>
      </c>
      <c r="S48" s="226"/>
      <c r="T48" s="227">
        <v>5</v>
      </c>
      <c r="U48" s="3" t="s">
        <v>83</v>
      </c>
      <c r="V48" s="3">
        <v>2</v>
      </c>
      <c r="W48" s="27"/>
    </row>
    <row r="49" spans="7:23">
      <c r="G49" s="223"/>
      <c r="H49" s="355" t="s">
        <v>77</v>
      </c>
      <c r="I49" s="355"/>
      <c r="J49" s="355"/>
      <c r="K49" s="356"/>
      <c r="M49" s="223"/>
      <c r="N49" s="355" t="s">
        <v>77</v>
      </c>
      <c r="O49" s="355"/>
      <c r="P49" s="355"/>
      <c r="Q49" s="356"/>
      <c r="S49" s="223"/>
      <c r="T49" s="355" t="s">
        <v>77</v>
      </c>
      <c r="U49" s="355"/>
      <c r="V49" s="355"/>
      <c r="W49" s="356"/>
    </row>
    <row r="50" spans="7:23">
      <c r="G50" s="226"/>
      <c r="H50" s="227">
        <v>6</v>
      </c>
      <c r="I50" s="3" t="s">
        <v>85</v>
      </c>
      <c r="J50" s="3"/>
      <c r="K50" s="27">
        <v>1</v>
      </c>
      <c r="M50" s="226"/>
      <c r="N50" s="227">
        <v>6</v>
      </c>
      <c r="O50" s="3" t="s">
        <v>85</v>
      </c>
      <c r="P50" s="3"/>
      <c r="Q50" s="27">
        <v>1</v>
      </c>
      <c r="S50" s="226"/>
      <c r="T50" s="227">
        <v>6</v>
      </c>
      <c r="U50" s="3" t="s">
        <v>85</v>
      </c>
      <c r="V50" s="3">
        <v>2</v>
      </c>
      <c r="W50" s="27"/>
    </row>
    <row r="51" spans="7:23">
      <c r="G51" s="357" t="s">
        <v>319</v>
      </c>
      <c r="H51" s="358"/>
      <c r="I51" s="358"/>
      <c r="J51" s="359">
        <v>4</v>
      </c>
      <c r="K51" s="360"/>
      <c r="M51" s="357" t="s">
        <v>319</v>
      </c>
      <c r="N51" s="358"/>
      <c r="O51" s="358"/>
      <c r="P51" s="359">
        <v>4</v>
      </c>
      <c r="Q51" s="360"/>
      <c r="S51" s="357" t="s">
        <v>319</v>
      </c>
      <c r="T51" s="358"/>
      <c r="U51" s="358"/>
      <c r="V51" s="359">
        <v>7</v>
      </c>
      <c r="W51" s="360"/>
    </row>
    <row r="53" spans="7:23" ht="47.25" customHeight="1">
      <c r="G53" s="230" t="s">
        <v>275</v>
      </c>
      <c r="H53" s="231" t="s">
        <v>279</v>
      </c>
      <c r="I53" s="364" t="s">
        <v>298</v>
      </c>
      <c r="J53" s="364"/>
      <c r="K53" s="365"/>
      <c r="M53" s="230" t="s">
        <v>312</v>
      </c>
      <c r="N53" s="231" t="s">
        <v>279</v>
      </c>
      <c r="O53" s="364" t="s">
        <v>292</v>
      </c>
      <c r="P53" s="364"/>
      <c r="Q53" s="365"/>
      <c r="S53" s="230" t="s">
        <v>300</v>
      </c>
      <c r="T53" s="231" t="s">
        <v>287</v>
      </c>
      <c r="U53" s="364" t="s">
        <v>304</v>
      </c>
      <c r="V53" s="364"/>
      <c r="W53" s="365"/>
    </row>
    <row r="54" spans="7:23">
      <c r="G54" s="235" t="s">
        <v>71</v>
      </c>
      <c r="H54" s="236"/>
      <c r="I54" s="236"/>
      <c r="J54" s="236"/>
      <c r="K54" s="237"/>
      <c r="M54" s="235" t="s">
        <v>71</v>
      </c>
      <c r="N54" s="236"/>
      <c r="O54" s="236"/>
      <c r="P54" s="236"/>
      <c r="Q54" s="237"/>
      <c r="S54" s="235" t="s">
        <v>71</v>
      </c>
      <c r="T54" s="236"/>
      <c r="U54" s="236"/>
      <c r="V54" s="236"/>
      <c r="W54" s="237"/>
    </row>
    <row r="55" spans="7:23">
      <c r="G55" s="223"/>
      <c r="H55" s="355" t="s">
        <v>72</v>
      </c>
      <c r="I55" s="355"/>
      <c r="J55" s="224"/>
      <c r="K55" s="225"/>
      <c r="M55" s="223"/>
      <c r="N55" s="355" t="s">
        <v>72</v>
      </c>
      <c r="O55" s="355"/>
      <c r="P55" s="224"/>
      <c r="Q55" s="225"/>
      <c r="S55" s="223"/>
      <c r="T55" s="355" t="s">
        <v>72</v>
      </c>
      <c r="U55" s="355"/>
      <c r="V55" s="224"/>
      <c r="W55" s="225"/>
    </row>
    <row r="56" spans="7:23">
      <c r="G56" s="226"/>
      <c r="H56" s="227">
        <v>1</v>
      </c>
      <c r="I56" s="3" t="s">
        <v>78</v>
      </c>
      <c r="J56" s="3"/>
      <c r="K56" s="27">
        <v>1</v>
      </c>
      <c r="M56" s="226"/>
      <c r="N56" s="227">
        <v>1</v>
      </c>
      <c r="O56" s="3" t="s">
        <v>78</v>
      </c>
      <c r="P56" s="3">
        <v>2</v>
      </c>
      <c r="Q56" s="27"/>
      <c r="S56" s="226"/>
      <c r="T56" s="227">
        <v>1</v>
      </c>
      <c r="U56" s="3" t="s">
        <v>78</v>
      </c>
      <c r="V56" s="3">
        <v>2</v>
      </c>
      <c r="W56" s="27"/>
    </row>
    <row r="57" spans="7:23">
      <c r="G57" s="223"/>
      <c r="H57" s="355" t="s">
        <v>87</v>
      </c>
      <c r="I57" s="355"/>
      <c r="J57" s="224"/>
      <c r="K57" s="225"/>
      <c r="M57" s="223"/>
      <c r="N57" s="355" t="s">
        <v>87</v>
      </c>
      <c r="O57" s="355"/>
      <c r="P57" s="224"/>
      <c r="Q57" s="225"/>
      <c r="S57" s="223"/>
      <c r="T57" s="355" t="s">
        <v>87</v>
      </c>
      <c r="U57" s="355"/>
      <c r="V57" s="224"/>
      <c r="W57" s="225"/>
    </row>
    <row r="58" spans="7:23">
      <c r="G58" s="226"/>
      <c r="H58" s="227">
        <v>2</v>
      </c>
      <c r="I58" s="3" t="s">
        <v>80</v>
      </c>
      <c r="J58" s="3"/>
      <c r="K58" s="27">
        <v>1</v>
      </c>
      <c r="M58" s="226"/>
      <c r="N58" s="227">
        <v>2</v>
      </c>
      <c r="O58" s="3" t="s">
        <v>80</v>
      </c>
      <c r="P58" s="3">
        <v>2</v>
      </c>
      <c r="Q58" s="27"/>
      <c r="S58" s="226"/>
      <c r="T58" s="227">
        <v>2</v>
      </c>
      <c r="U58" s="3" t="s">
        <v>80</v>
      </c>
      <c r="V58" s="3">
        <v>2</v>
      </c>
      <c r="W58" s="27"/>
    </row>
    <row r="59" spans="7:23">
      <c r="G59" s="226"/>
      <c r="H59" s="227">
        <v>3</v>
      </c>
      <c r="I59" s="3" t="s">
        <v>81</v>
      </c>
      <c r="J59" s="3">
        <v>2</v>
      </c>
      <c r="K59" s="27"/>
      <c r="M59" s="226"/>
      <c r="N59" s="227">
        <v>3</v>
      </c>
      <c r="O59" s="3" t="s">
        <v>81</v>
      </c>
      <c r="P59" s="3">
        <v>2</v>
      </c>
      <c r="Q59" s="27"/>
      <c r="S59" s="226"/>
      <c r="T59" s="227">
        <v>3</v>
      </c>
      <c r="U59" s="3" t="s">
        <v>81</v>
      </c>
      <c r="V59" s="3"/>
      <c r="W59" s="27">
        <v>1</v>
      </c>
    </row>
    <row r="60" spans="7:23">
      <c r="G60" s="357" t="s">
        <v>320</v>
      </c>
      <c r="H60" s="358"/>
      <c r="I60" s="358"/>
      <c r="J60" s="359">
        <v>5</v>
      </c>
      <c r="K60" s="360"/>
      <c r="M60" s="357" t="s">
        <v>320</v>
      </c>
      <c r="N60" s="358"/>
      <c r="O60" s="358"/>
      <c r="P60" s="359">
        <v>7</v>
      </c>
      <c r="Q60" s="360"/>
      <c r="S60" s="357" t="s">
        <v>320</v>
      </c>
      <c r="T60" s="358"/>
      <c r="U60" s="358"/>
      <c r="V60" s="359">
        <v>6</v>
      </c>
      <c r="W60" s="360"/>
    </row>
    <row r="61" spans="7:23">
      <c r="G61" s="361" t="s">
        <v>15</v>
      </c>
      <c r="H61" s="362"/>
      <c r="I61" s="362"/>
      <c r="J61" s="362"/>
      <c r="K61" s="363"/>
      <c r="M61" s="361" t="s">
        <v>15</v>
      </c>
      <c r="N61" s="362"/>
      <c r="O61" s="362"/>
      <c r="P61" s="362"/>
      <c r="Q61" s="363"/>
      <c r="S61" s="361" t="s">
        <v>15</v>
      </c>
      <c r="T61" s="362"/>
      <c r="U61" s="362"/>
      <c r="V61" s="362"/>
      <c r="W61" s="363"/>
    </row>
    <row r="62" spans="7:23">
      <c r="G62" s="223"/>
      <c r="H62" s="355" t="s">
        <v>75</v>
      </c>
      <c r="I62" s="355"/>
      <c r="J62" s="355"/>
      <c r="K62" s="356"/>
      <c r="M62" s="223"/>
      <c r="N62" s="355" t="s">
        <v>75</v>
      </c>
      <c r="O62" s="355"/>
      <c r="P62" s="355"/>
      <c r="Q62" s="356"/>
      <c r="S62" s="223"/>
      <c r="T62" s="355" t="s">
        <v>75</v>
      </c>
      <c r="U62" s="355"/>
      <c r="V62" s="355"/>
      <c r="W62" s="356"/>
    </row>
    <row r="63" spans="7:23">
      <c r="G63" s="226"/>
      <c r="H63" s="227">
        <v>4</v>
      </c>
      <c r="I63" s="3" t="s">
        <v>82</v>
      </c>
      <c r="J63" s="3"/>
      <c r="K63" s="27">
        <v>1</v>
      </c>
      <c r="M63" s="226"/>
      <c r="N63" s="227">
        <v>4</v>
      </c>
      <c r="O63" s="3" t="s">
        <v>82</v>
      </c>
      <c r="P63" s="3">
        <v>2</v>
      </c>
      <c r="Q63" s="27"/>
      <c r="S63" s="226"/>
      <c r="T63" s="227">
        <v>4</v>
      </c>
      <c r="U63" s="3" t="s">
        <v>82</v>
      </c>
      <c r="V63" s="3"/>
      <c r="W63" s="27">
        <v>1</v>
      </c>
    </row>
    <row r="64" spans="7:23">
      <c r="G64" s="226"/>
      <c r="H64" s="227">
        <v>5</v>
      </c>
      <c r="I64" s="3" t="s">
        <v>83</v>
      </c>
      <c r="J64" s="3"/>
      <c r="K64" s="27">
        <v>1</v>
      </c>
      <c r="M64" s="226"/>
      <c r="N64" s="227">
        <v>5</v>
      </c>
      <c r="O64" s="3" t="s">
        <v>83</v>
      </c>
      <c r="P64" s="3">
        <v>2</v>
      </c>
      <c r="Q64" s="27"/>
      <c r="S64" s="226"/>
      <c r="T64" s="227">
        <v>5</v>
      </c>
      <c r="U64" s="3" t="s">
        <v>83</v>
      </c>
      <c r="V64" s="3"/>
      <c r="W64" s="27">
        <v>1</v>
      </c>
    </row>
    <row r="65" spans="7:23">
      <c r="G65" s="223"/>
      <c r="H65" s="355" t="s">
        <v>77</v>
      </c>
      <c r="I65" s="355"/>
      <c r="J65" s="355"/>
      <c r="K65" s="356"/>
      <c r="M65" s="223"/>
      <c r="N65" s="355" t="s">
        <v>77</v>
      </c>
      <c r="O65" s="355"/>
      <c r="P65" s="355"/>
      <c r="Q65" s="356"/>
      <c r="S65" s="223"/>
      <c r="T65" s="355" t="s">
        <v>77</v>
      </c>
      <c r="U65" s="355"/>
      <c r="V65" s="355"/>
      <c r="W65" s="356"/>
    </row>
    <row r="66" spans="7:23">
      <c r="G66" s="226"/>
      <c r="H66" s="227">
        <v>6</v>
      </c>
      <c r="I66" s="3" t="s">
        <v>85</v>
      </c>
      <c r="J66" s="3"/>
      <c r="K66" s="27">
        <v>1</v>
      </c>
      <c r="M66" s="226"/>
      <c r="N66" s="227">
        <v>6</v>
      </c>
      <c r="O66" s="3" t="s">
        <v>85</v>
      </c>
      <c r="P66" s="3">
        <v>2</v>
      </c>
      <c r="Q66" s="27"/>
      <c r="S66" s="226"/>
      <c r="T66" s="227">
        <v>6</v>
      </c>
      <c r="U66" s="3" t="s">
        <v>85</v>
      </c>
      <c r="V66" s="3"/>
      <c r="W66" s="27">
        <v>1</v>
      </c>
    </row>
    <row r="67" spans="7:23">
      <c r="G67" s="357" t="s">
        <v>319</v>
      </c>
      <c r="H67" s="358"/>
      <c r="I67" s="358"/>
      <c r="J67" s="359">
        <v>4</v>
      </c>
      <c r="K67" s="360"/>
      <c r="M67" s="357" t="s">
        <v>319</v>
      </c>
      <c r="N67" s="358"/>
      <c r="O67" s="358"/>
      <c r="P67" s="359">
        <v>9</v>
      </c>
      <c r="Q67" s="360"/>
      <c r="S67" s="357" t="s">
        <v>319</v>
      </c>
      <c r="T67" s="358"/>
      <c r="U67" s="358"/>
      <c r="V67" s="359">
        <v>4</v>
      </c>
      <c r="W67" s="360"/>
    </row>
    <row r="69" spans="7:23" ht="30.75" customHeight="1">
      <c r="G69" s="230" t="s">
        <v>275</v>
      </c>
      <c r="H69" s="231" t="s">
        <v>280</v>
      </c>
      <c r="I69" s="364" t="s">
        <v>299</v>
      </c>
      <c r="J69" s="364"/>
      <c r="K69" s="365"/>
      <c r="M69" s="230" t="s">
        <v>312</v>
      </c>
      <c r="N69" s="231" t="s">
        <v>280</v>
      </c>
      <c r="O69" s="364" t="s">
        <v>293</v>
      </c>
      <c r="P69" s="364"/>
      <c r="Q69" s="365"/>
    </row>
    <row r="70" spans="7:23">
      <c r="G70" s="235" t="s">
        <v>71</v>
      </c>
      <c r="H70" s="236"/>
      <c r="I70" s="236"/>
      <c r="J70" s="236"/>
      <c r="K70" s="237"/>
      <c r="M70" s="235" t="s">
        <v>71</v>
      </c>
      <c r="N70" s="236"/>
      <c r="O70" s="236"/>
      <c r="P70" s="236"/>
      <c r="Q70" s="237"/>
    </row>
    <row r="71" spans="7:23">
      <c r="G71" s="223"/>
      <c r="H71" s="355" t="s">
        <v>72</v>
      </c>
      <c r="I71" s="355"/>
      <c r="J71" s="224"/>
      <c r="K71" s="225"/>
      <c r="M71" s="223"/>
      <c r="N71" s="355" t="s">
        <v>72</v>
      </c>
      <c r="O71" s="355"/>
      <c r="P71" s="224"/>
      <c r="Q71" s="225"/>
    </row>
    <row r="72" spans="7:23">
      <c r="G72" s="226"/>
      <c r="H72" s="227">
        <v>1</v>
      </c>
      <c r="I72" s="3" t="s">
        <v>78</v>
      </c>
      <c r="J72" s="3">
        <v>2</v>
      </c>
      <c r="K72" s="27"/>
      <c r="M72" s="226"/>
      <c r="N72" s="227">
        <v>1</v>
      </c>
      <c r="O72" s="3" t="s">
        <v>78</v>
      </c>
      <c r="P72" s="3">
        <v>2</v>
      </c>
      <c r="Q72" s="27"/>
    </row>
    <row r="73" spans="7:23">
      <c r="G73" s="223"/>
      <c r="H73" s="355" t="s">
        <v>87</v>
      </c>
      <c r="I73" s="355"/>
      <c r="J73" s="224"/>
      <c r="K73" s="225"/>
      <c r="M73" s="223"/>
      <c r="N73" s="355" t="s">
        <v>87</v>
      </c>
      <c r="O73" s="355"/>
      <c r="P73" s="224"/>
      <c r="Q73" s="225"/>
    </row>
    <row r="74" spans="7:23">
      <c r="G74" s="226"/>
      <c r="H74" s="227">
        <v>2</v>
      </c>
      <c r="I74" s="3" t="s">
        <v>80</v>
      </c>
      <c r="J74" s="3"/>
      <c r="K74" s="27">
        <v>1</v>
      </c>
      <c r="M74" s="226"/>
      <c r="N74" s="227">
        <v>2</v>
      </c>
      <c r="O74" s="3" t="s">
        <v>80</v>
      </c>
      <c r="P74" s="3"/>
      <c r="Q74" s="27">
        <v>1</v>
      </c>
    </row>
    <row r="75" spans="7:23">
      <c r="G75" s="226"/>
      <c r="H75" s="227">
        <v>3</v>
      </c>
      <c r="I75" s="3" t="s">
        <v>81</v>
      </c>
      <c r="J75" s="3">
        <v>2</v>
      </c>
      <c r="K75" s="27"/>
      <c r="M75" s="226"/>
      <c r="N75" s="227">
        <v>3</v>
      </c>
      <c r="O75" s="3" t="s">
        <v>81</v>
      </c>
      <c r="P75" s="3">
        <v>2</v>
      </c>
      <c r="Q75" s="27"/>
    </row>
    <row r="76" spans="7:23">
      <c r="G76" s="357" t="s">
        <v>320</v>
      </c>
      <c r="H76" s="358"/>
      <c r="I76" s="358"/>
      <c r="J76" s="359">
        <v>5.5</v>
      </c>
      <c r="K76" s="360"/>
      <c r="M76" s="357" t="s">
        <v>320</v>
      </c>
      <c r="N76" s="358"/>
      <c r="O76" s="358"/>
      <c r="P76" s="359">
        <v>6.5</v>
      </c>
      <c r="Q76" s="360"/>
    </row>
    <row r="77" spans="7:23">
      <c r="G77" s="361" t="s">
        <v>15</v>
      </c>
      <c r="H77" s="362"/>
      <c r="I77" s="362"/>
      <c r="J77" s="362"/>
      <c r="K77" s="363"/>
      <c r="M77" s="361" t="s">
        <v>15</v>
      </c>
      <c r="N77" s="362"/>
      <c r="O77" s="362"/>
      <c r="P77" s="362"/>
      <c r="Q77" s="363"/>
    </row>
    <row r="78" spans="7:23">
      <c r="G78" s="223"/>
      <c r="H78" s="355" t="s">
        <v>75</v>
      </c>
      <c r="I78" s="355"/>
      <c r="J78" s="355"/>
      <c r="K78" s="356"/>
      <c r="M78" s="223"/>
      <c r="N78" s="355" t="s">
        <v>75</v>
      </c>
      <c r="O78" s="355"/>
      <c r="P78" s="355"/>
      <c r="Q78" s="356"/>
    </row>
    <row r="79" spans="7:23">
      <c r="G79" s="226"/>
      <c r="H79" s="227">
        <v>4</v>
      </c>
      <c r="I79" s="3" t="s">
        <v>82</v>
      </c>
      <c r="J79" s="3"/>
      <c r="K79" s="27">
        <v>1</v>
      </c>
      <c r="M79" s="226"/>
      <c r="N79" s="227">
        <v>4</v>
      </c>
      <c r="O79" s="3" t="s">
        <v>82</v>
      </c>
      <c r="P79" s="3"/>
      <c r="Q79" s="27">
        <v>1</v>
      </c>
    </row>
    <row r="80" spans="7:23">
      <c r="G80" s="226"/>
      <c r="H80" s="227">
        <v>5</v>
      </c>
      <c r="I80" s="3" t="s">
        <v>83</v>
      </c>
      <c r="J80" s="3"/>
      <c r="K80" s="27">
        <v>1</v>
      </c>
      <c r="M80" s="226"/>
      <c r="N80" s="227">
        <v>5</v>
      </c>
      <c r="O80" s="3" t="s">
        <v>83</v>
      </c>
      <c r="P80" s="3"/>
      <c r="Q80" s="27">
        <v>1</v>
      </c>
    </row>
    <row r="81" spans="7:17">
      <c r="G81" s="223"/>
      <c r="H81" s="355" t="s">
        <v>77</v>
      </c>
      <c r="I81" s="355"/>
      <c r="J81" s="355"/>
      <c r="K81" s="356"/>
      <c r="M81" s="223"/>
      <c r="N81" s="355" t="s">
        <v>77</v>
      </c>
      <c r="O81" s="355"/>
      <c r="P81" s="355"/>
      <c r="Q81" s="356"/>
    </row>
    <row r="82" spans="7:17">
      <c r="G82" s="226"/>
      <c r="H82" s="227">
        <v>6</v>
      </c>
      <c r="I82" s="3" t="s">
        <v>85</v>
      </c>
      <c r="J82" s="3"/>
      <c r="K82" s="27">
        <v>1</v>
      </c>
      <c r="M82" s="226"/>
      <c r="N82" s="227">
        <v>6</v>
      </c>
      <c r="O82" s="3" t="s">
        <v>85</v>
      </c>
      <c r="P82" s="3"/>
      <c r="Q82" s="27">
        <v>1</v>
      </c>
    </row>
    <row r="83" spans="7:17">
      <c r="G83" s="357" t="s">
        <v>319</v>
      </c>
      <c r="H83" s="358"/>
      <c r="I83" s="358"/>
      <c r="J83" s="359">
        <v>4</v>
      </c>
      <c r="K83" s="360"/>
      <c r="M83" s="357" t="s">
        <v>319</v>
      </c>
      <c r="N83" s="358"/>
      <c r="O83" s="358"/>
      <c r="P83" s="359">
        <v>4</v>
      </c>
      <c r="Q83" s="360"/>
    </row>
    <row r="85" spans="7:17" ht="30" customHeight="1">
      <c r="M85" s="230" t="s">
        <v>312</v>
      </c>
      <c r="N85" s="231" t="s">
        <v>325</v>
      </c>
      <c r="O85" s="364" t="s">
        <v>284</v>
      </c>
      <c r="P85" s="364"/>
      <c r="Q85" s="365"/>
    </row>
    <row r="86" spans="7:17">
      <c r="M86" s="235" t="s">
        <v>71</v>
      </c>
      <c r="N86" s="236"/>
      <c r="O86" s="236"/>
      <c r="P86" s="236"/>
      <c r="Q86" s="237"/>
    </row>
    <row r="87" spans="7:17">
      <c r="M87" s="223"/>
      <c r="N87" s="355" t="s">
        <v>72</v>
      </c>
      <c r="O87" s="355"/>
      <c r="P87" s="224"/>
      <c r="Q87" s="225"/>
    </row>
    <row r="88" spans="7:17">
      <c r="M88" s="226"/>
      <c r="N88" s="227">
        <v>1</v>
      </c>
      <c r="O88" s="3" t="s">
        <v>78</v>
      </c>
      <c r="P88" s="3">
        <v>2</v>
      </c>
      <c r="Q88" s="27"/>
    </row>
    <row r="89" spans="7:17">
      <c r="M89" s="223"/>
      <c r="N89" s="355" t="s">
        <v>87</v>
      </c>
      <c r="O89" s="355"/>
      <c r="P89" s="224"/>
      <c r="Q89" s="225"/>
    </row>
    <row r="90" spans="7:17">
      <c r="M90" s="226"/>
      <c r="N90" s="227">
        <v>2</v>
      </c>
      <c r="O90" s="3" t="s">
        <v>80</v>
      </c>
      <c r="P90" s="3">
        <v>2</v>
      </c>
      <c r="Q90" s="27"/>
    </row>
    <row r="91" spans="7:17">
      <c r="M91" s="226"/>
      <c r="N91" s="227">
        <v>3</v>
      </c>
      <c r="O91" s="3" t="s">
        <v>81</v>
      </c>
      <c r="P91" s="3">
        <v>2</v>
      </c>
      <c r="Q91" s="27"/>
    </row>
    <row r="92" spans="7:17">
      <c r="M92" s="357" t="s">
        <v>320</v>
      </c>
      <c r="N92" s="358"/>
      <c r="O92" s="358"/>
      <c r="P92" s="359">
        <v>7</v>
      </c>
      <c r="Q92" s="360"/>
    </row>
    <row r="93" spans="7:17">
      <c r="M93" s="361" t="s">
        <v>15</v>
      </c>
      <c r="N93" s="362"/>
      <c r="O93" s="362"/>
      <c r="P93" s="362"/>
      <c r="Q93" s="363"/>
    </row>
    <row r="94" spans="7:17">
      <c r="M94" s="223"/>
      <c r="N94" s="355" t="s">
        <v>75</v>
      </c>
      <c r="O94" s="355"/>
      <c r="P94" s="355"/>
      <c r="Q94" s="356"/>
    </row>
    <row r="95" spans="7:17">
      <c r="M95" s="226"/>
      <c r="N95" s="227">
        <v>4</v>
      </c>
      <c r="O95" s="3" t="s">
        <v>82</v>
      </c>
      <c r="P95" s="3"/>
      <c r="Q95" s="27">
        <v>1</v>
      </c>
    </row>
    <row r="96" spans="7:17">
      <c r="M96" s="226"/>
      <c r="N96" s="227">
        <v>5</v>
      </c>
      <c r="O96" s="3" t="s">
        <v>83</v>
      </c>
      <c r="P96" s="3"/>
      <c r="Q96" s="27">
        <v>1</v>
      </c>
    </row>
    <row r="97" spans="13:17">
      <c r="M97" s="223"/>
      <c r="N97" s="355" t="s">
        <v>77</v>
      </c>
      <c r="O97" s="355"/>
      <c r="P97" s="355"/>
      <c r="Q97" s="356"/>
    </row>
    <row r="98" spans="13:17">
      <c r="M98" s="226"/>
      <c r="N98" s="227">
        <v>6</v>
      </c>
      <c r="O98" s="3" t="s">
        <v>85</v>
      </c>
      <c r="P98" s="3"/>
      <c r="Q98" s="27">
        <v>1</v>
      </c>
    </row>
    <row r="99" spans="13:17">
      <c r="M99" s="357" t="s">
        <v>319</v>
      </c>
      <c r="N99" s="358"/>
      <c r="O99" s="358"/>
      <c r="P99" s="359">
        <v>4</v>
      </c>
      <c r="Q99" s="360"/>
    </row>
    <row r="101" spans="13:17" ht="30" customHeight="1">
      <c r="M101" s="230" t="s">
        <v>312</v>
      </c>
      <c r="N101" s="231" t="s">
        <v>326</v>
      </c>
      <c r="O101" s="364" t="s">
        <v>285</v>
      </c>
      <c r="P101" s="364"/>
      <c r="Q101" s="365"/>
    </row>
    <row r="102" spans="13:17">
      <c r="M102" s="235" t="s">
        <v>71</v>
      </c>
      <c r="N102" s="236"/>
      <c r="O102" s="236"/>
      <c r="P102" s="236"/>
      <c r="Q102" s="237"/>
    </row>
    <row r="103" spans="13:17">
      <c r="M103" s="223"/>
      <c r="N103" s="355" t="s">
        <v>72</v>
      </c>
      <c r="O103" s="355"/>
      <c r="P103" s="224"/>
      <c r="Q103" s="225"/>
    </row>
    <row r="104" spans="13:17">
      <c r="M104" s="226"/>
      <c r="N104" s="227">
        <v>1</v>
      </c>
      <c r="O104" s="3" t="s">
        <v>78</v>
      </c>
      <c r="P104" s="3">
        <v>2</v>
      </c>
      <c r="Q104" s="27"/>
    </row>
    <row r="105" spans="13:17">
      <c r="M105" s="223"/>
      <c r="N105" s="355" t="s">
        <v>87</v>
      </c>
      <c r="O105" s="355"/>
      <c r="P105" s="224"/>
      <c r="Q105" s="225"/>
    </row>
    <row r="106" spans="13:17">
      <c r="M106" s="226"/>
      <c r="N106" s="227">
        <v>2</v>
      </c>
      <c r="O106" s="3" t="s">
        <v>80</v>
      </c>
      <c r="P106" s="3">
        <v>2</v>
      </c>
      <c r="Q106" s="27"/>
    </row>
    <row r="107" spans="13:17">
      <c r="M107" s="226"/>
      <c r="N107" s="227">
        <v>3</v>
      </c>
      <c r="O107" s="3" t="s">
        <v>81</v>
      </c>
      <c r="P107" s="3">
        <v>2</v>
      </c>
      <c r="Q107" s="27"/>
    </row>
    <row r="108" spans="13:17">
      <c r="M108" s="357" t="s">
        <v>320</v>
      </c>
      <c r="N108" s="358"/>
      <c r="O108" s="358"/>
      <c r="P108" s="359">
        <v>7</v>
      </c>
      <c r="Q108" s="360"/>
    </row>
    <row r="109" spans="13:17">
      <c r="M109" s="361" t="s">
        <v>15</v>
      </c>
      <c r="N109" s="362"/>
      <c r="O109" s="362"/>
      <c r="P109" s="362"/>
      <c r="Q109" s="363"/>
    </row>
    <row r="110" spans="13:17">
      <c r="M110" s="223"/>
      <c r="N110" s="355" t="s">
        <v>75</v>
      </c>
      <c r="O110" s="355"/>
      <c r="P110" s="355"/>
      <c r="Q110" s="356"/>
    </row>
    <row r="111" spans="13:17">
      <c r="M111" s="226"/>
      <c r="N111" s="227">
        <v>4</v>
      </c>
      <c r="O111" s="3" t="s">
        <v>82</v>
      </c>
      <c r="P111" s="3"/>
      <c r="Q111" s="27">
        <v>1</v>
      </c>
    </row>
    <row r="112" spans="13:17">
      <c r="M112" s="226"/>
      <c r="N112" s="227">
        <v>5</v>
      </c>
      <c r="O112" s="3" t="s">
        <v>83</v>
      </c>
      <c r="P112" s="3"/>
      <c r="Q112" s="27">
        <v>1</v>
      </c>
    </row>
    <row r="113" spans="13:17">
      <c r="M113" s="223"/>
      <c r="N113" s="355" t="s">
        <v>77</v>
      </c>
      <c r="O113" s="355"/>
      <c r="P113" s="355"/>
      <c r="Q113" s="356"/>
    </row>
    <row r="114" spans="13:17">
      <c r="M114" s="226"/>
      <c r="N114" s="227">
        <v>6</v>
      </c>
      <c r="O114" s="3" t="s">
        <v>85</v>
      </c>
      <c r="P114" s="3"/>
      <c r="Q114" s="27">
        <v>1</v>
      </c>
    </row>
    <row r="115" spans="13:17">
      <c r="M115" s="357" t="s">
        <v>319</v>
      </c>
      <c r="N115" s="358"/>
      <c r="O115" s="358"/>
      <c r="P115" s="359">
        <v>4</v>
      </c>
      <c r="Q115" s="360"/>
    </row>
    <row r="117" spans="13:17" ht="30" customHeight="1">
      <c r="M117" s="230" t="s">
        <v>312</v>
      </c>
      <c r="N117" s="231" t="s">
        <v>306</v>
      </c>
      <c r="O117" s="364" t="s">
        <v>305</v>
      </c>
      <c r="P117" s="364"/>
      <c r="Q117" s="365"/>
    </row>
    <row r="118" spans="13:17">
      <c r="M118" s="235" t="s">
        <v>71</v>
      </c>
      <c r="N118" s="236"/>
      <c r="O118" s="236"/>
      <c r="P118" s="236"/>
      <c r="Q118" s="237"/>
    </row>
    <row r="119" spans="13:17">
      <c r="M119" s="223"/>
      <c r="N119" s="355" t="s">
        <v>72</v>
      </c>
      <c r="O119" s="355"/>
      <c r="P119" s="224"/>
      <c r="Q119" s="225"/>
    </row>
    <row r="120" spans="13:17">
      <c r="M120" s="226"/>
      <c r="N120" s="227">
        <v>1</v>
      </c>
      <c r="O120" s="3" t="s">
        <v>78</v>
      </c>
      <c r="P120" s="3">
        <v>2</v>
      </c>
      <c r="Q120" s="27"/>
    </row>
    <row r="121" spans="13:17">
      <c r="M121" s="223"/>
      <c r="N121" s="355" t="s">
        <v>87</v>
      </c>
      <c r="O121" s="355"/>
      <c r="P121" s="224"/>
      <c r="Q121" s="225"/>
    </row>
    <row r="122" spans="13:17">
      <c r="M122" s="226"/>
      <c r="N122" s="227">
        <v>2</v>
      </c>
      <c r="O122" s="3" t="s">
        <v>80</v>
      </c>
      <c r="P122" s="3">
        <v>2</v>
      </c>
      <c r="Q122" s="27"/>
    </row>
    <row r="123" spans="13:17">
      <c r="M123" s="226"/>
      <c r="N123" s="227">
        <v>3</v>
      </c>
      <c r="O123" s="3" t="s">
        <v>81</v>
      </c>
      <c r="P123" s="3">
        <v>2</v>
      </c>
      <c r="Q123" s="27"/>
    </row>
    <row r="124" spans="13:17">
      <c r="M124" s="357" t="s">
        <v>320</v>
      </c>
      <c r="N124" s="358"/>
      <c r="O124" s="358"/>
      <c r="P124" s="359">
        <v>8</v>
      </c>
      <c r="Q124" s="360"/>
    </row>
    <row r="125" spans="13:17">
      <c r="M125" s="361" t="s">
        <v>15</v>
      </c>
      <c r="N125" s="362"/>
      <c r="O125" s="362"/>
      <c r="P125" s="362"/>
      <c r="Q125" s="363"/>
    </row>
    <row r="126" spans="13:17">
      <c r="M126" s="223"/>
      <c r="N126" s="355" t="s">
        <v>75</v>
      </c>
      <c r="O126" s="355"/>
      <c r="P126" s="355"/>
      <c r="Q126" s="356"/>
    </row>
    <row r="127" spans="13:17">
      <c r="M127" s="226"/>
      <c r="N127" s="227">
        <v>4</v>
      </c>
      <c r="O127" s="3" t="s">
        <v>82</v>
      </c>
      <c r="P127" s="3"/>
      <c r="Q127" s="27">
        <v>1</v>
      </c>
    </row>
    <row r="128" spans="13:17">
      <c r="M128" s="226"/>
      <c r="N128" s="227">
        <v>5</v>
      </c>
      <c r="O128" s="3" t="s">
        <v>83</v>
      </c>
      <c r="P128" s="3"/>
      <c r="Q128" s="27">
        <v>1</v>
      </c>
    </row>
    <row r="129" spans="13:17">
      <c r="M129" s="223"/>
      <c r="N129" s="355" t="s">
        <v>77</v>
      </c>
      <c r="O129" s="355"/>
      <c r="P129" s="355"/>
      <c r="Q129" s="356"/>
    </row>
    <row r="130" spans="13:17">
      <c r="M130" s="226"/>
      <c r="N130" s="227">
        <v>6</v>
      </c>
      <c r="O130" s="3" t="s">
        <v>85</v>
      </c>
      <c r="P130" s="3"/>
      <c r="Q130" s="27">
        <v>1</v>
      </c>
    </row>
    <row r="131" spans="13:17">
      <c r="M131" s="357" t="s">
        <v>319</v>
      </c>
      <c r="N131" s="358"/>
      <c r="O131" s="358"/>
      <c r="P131" s="359">
        <v>4</v>
      </c>
      <c r="Q131" s="360"/>
    </row>
  </sheetData>
  <mergeCells count="180">
    <mergeCell ref="C5:E5"/>
    <mergeCell ref="B17:E17"/>
    <mergeCell ref="B7:C7"/>
    <mergeCell ref="B9:C9"/>
    <mergeCell ref="A12:C12"/>
    <mergeCell ref="D12:E12"/>
    <mergeCell ref="A19:C19"/>
    <mergeCell ref="D19:E19"/>
    <mergeCell ref="A13:E13"/>
    <mergeCell ref="B14:E14"/>
    <mergeCell ref="H23:I23"/>
    <mergeCell ref="H25:I25"/>
    <mergeCell ref="G28:I28"/>
    <mergeCell ref="J28:K28"/>
    <mergeCell ref="G29:K29"/>
    <mergeCell ref="J19:K19"/>
    <mergeCell ref="I5:K5"/>
    <mergeCell ref="H7:I7"/>
    <mergeCell ref="H9:I9"/>
    <mergeCell ref="G12:I12"/>
    <mergeCell ref="J12:K12"/>
    <mergeCell ref="G13:K13"/>
    <mergeCell ref="H14:K14"/>
    <mergeCell ref="H17:K17"/>
    <mergeCell ref="G19:I19"/>
    <mergeCell ref="O5:Q5"/>
    <mergeCell ref="N7:O7"/>
    <mergeCell ref="N9:O9"/>
    <mergeCell ref="M12:O12"/>
    <mergeCell ref="P12:Q12"/>
    <mergeCell ref="M13:Q13"/>
    <mergeCell ref="N14:Q14"/>
    <mergeCell ref="H71:I71"/>
    <mergeCell ref="H73:I73"/>
    <mergeCell ref="G61:K61"/>
    <mergeCell ref="H62:K62"/>
    <mergeCell ref="H65:K65"/>
    <mergeCell ref="G67:I67"/>
    <mergeCell ref="J67:K67"/>
    <mergeCell ref="I69:K69"/>
    <mergeCell ref="G51:I51"/>
    <mergeCell ref="J51:K51"/>
    <mergeCell ref="I53:K53"/>
    <mergeCell ref="H55:I55"/>
    <mergeCell ref="H57:I57"/>
    <mergeCell ref="G60:I60"/>
    <mergeCell ref="J60:K60"/>
    <mergeCell ref="H41:I41"/>
    <mergeCell ref="G44:I44"/>
    <mergeCell ref="N17:Q17"/>
    <mergeCell ref="M19:O19"/>
    <mergeCell ref="P19:Q19"/>
    <mergeCell ref="O21:Q21"/>
    <mergeCell ref="N23:O23"/>
    <mergeCell ref="N25:O25"/>
    <mergeCell ref="H81:K81"/>
    <mergeCell ref="G83:I83"/>
    <mergeCell ref="J83:K83"/>
    <mergeCell ref="G76:I76"/>
    <mergeCell ref="J76:K76"/>
    <mergeCell ref="G77:K77"/>
    <mergeCell ref="H78:K78"/>
    <mergeCell ref="J44:K44"/>
    <mergeCell ref="G45:K45"/>
    <mergeCell ref="H46:K46"/>
    <mergeCell ref="H49:K49"/>
    <mergeCell ref="H30:K30"/>
    <mergeCell ref="H33:K33"/>
    <mergeCell ref="G35:I35"/>
    <mergeCell ref="J35:K35"/>
    <mergeCell ref="I37:K37"/>
    <mergeCell ref="H39:I39"/>
    <mergeCell ref="I21:K21"/>
    <mergeCell ref="O37:Q37"/>
    <mergeCell ref="N39:O39"/>
    <mergeCell ref="N41:O41"/>
    <mergeCell ref="M44:O44"/>
    <mergeCell ref="P44:Q44"/>
    <mergeCell ref="M45:Q45"/>
    <mergeCell ref="M28:O28"/>
    <mergeCell ref="P28:Q28"/>
    <mergeCell ref="M29:Q29"/>
    <mergeCell ref="N30:Q30"/>
    <mergeCell ref="N33:Q33"/>
    <mergeCell ref="M35:O35"/>
    <mergeCell ref="P35:Q35"/>
    <mergeCell ref="N57:O57"/>
    <mergeCell ref="M60:O60"/>
    <mergeCell ref="P60:Q60"/>
    <mergeCell ref="M61:Q61"/>
    <mergeCell ref="N62:Q62"/>
    <mergeCell ref="N65:Q65"/>
    <mergeCell ref="N46:Q46"/>
    <mergeCell ref="N49:Q49"/>
    <mergeCell ref="M51:O51"/>
    <mergeCell ref="P51:Q51"/>
    <mergeCell ref="O53:Q53"/>
    <mergeCell ref="N55:O55"/>
    <mergeCell ref="M77:Q77"/>
    <mergeCell ref="N78:Q78"/>
    <mergeCell ref="N81:Q81"/>
    <mergeCell ref="M83:O83"/>
    <mergeCell ref="P83:Q83"/>
    <mergeCell ref="O85:Q85"/>
    <mergeCell ref="M67:O67"/>
    <mergeCell ref="P67:Q67"/>
    <mergeCell ref="O69:Q69"/>
    <mergeCell ref="N71:O71"/>
    <mergeCell ref="N73:O73"/>
    <mergeCell ref="M76:O76"/>
    <mergeCell ref="P76:Q76"/>
    <mergeCell ref="M99:O99"/>
    <mergeCell ref="P99:Q99"/>
    <mergeCell ref="O101:Q101"/>
    <mergeCell ref="N103:O103"/>
    <mergeCell ref="N105:O105"/>
    <mergeCell ref="N87:O87"/>
    <mergeCell ref="N89:O89"/>
    <mergeCell ref="M92:O92"/>
    <mergeCell ref="P92:Q92"/>
    <mergeCell ref="M93:Q93"/>
    <mergeCell ref="N94:Q94"/>
    <mergeCell ref="N126:Q126"/>
    <mergeCell ref="N129:Q129"/>
    <mergeCell ref="M131:O131"/>
    <mergeCell ref="P131:Q131"/>
    <mergeCell ref="U5:W5"/>
    <mergeCell ref="T7:U7"/>
    <mergeCell ref="T9:U9"/>
    <mergeCell ref="S12:U12"/>
    <mergeCell ref="V12:W12"/>
    <mergeCell ref="S13:W13"/>
    <mergeCell ref="O117:Q117"/>
    <mergeCell ref="N119:O119"/>
    <mergeCell ref="N121:O121"/>
    <mergeCell ref="M124:O124"/>
    <mergeCell ref="P124:Q124"/>
    <mergeCell ref="M125:Q125"/>
    <mergeCell ref="M108:O108"/>
    <mergeCell ref="P108:Q108"/>
    <mergeCell ref="M109:Q109"/>
    <mergeCell ref="N110:Q110"/>
    <mergeCell ref="N113:Q113"/>
    <mergeCell ref="M115:O115"/>
    <mergeCell ref="P115:Q115"/>
    <mergeCell ref="N97:Q97"/>
    <mergeCell ref="T25:U25"/>
    <mergeCell ref="S28:U28"/>
    <mergeCell ref="V28:W28"/>
    <mergeCell ref="S29:W29"/>
    <mergeCell ref="T30:W30"/>
    <mergeCell ref="T33:W33"/>
    <mergeCell ref="T14:W14"/>
    <mergeCell ref="T17:W17"/>
    <mergeCell ref="S19:U19"/>
    <mergeCell ref="V19:W19"/>
    <mergeCell ref="U21:W21"/>
    <mergeCell ref="T23:U23"/>
    <mergeCell ref="S45:W45"/>
    <mergeCell ref="T46:W46"/>
    <mergeCell ref="T49:W49"/>
    <mergeCell ref="S51:U51"/>
    <mergeCell ref="V51:W51"/>
    <mergeCell ref="U53:W53"/>
    <mergeCell ref="S35:U35"/>
    <mergeCell ref="V35:W35"/>
    <mergeCell ref="U37:W37"/>
    <mergeCell ref="T39:U39"/>
    <mergeCell ref="T41:U41"/>
    <mergeCell ref="S44:U44"/>
    <mergeCell ref="V44:W44"/>
    <mergeCell ref="T65:W65"/>
    <mergeCell ref="S67:U67"/>
    <mergeCell ref="V67:W67"/>
    <mergeCell ref="T55:U55"/>
    <mergeCell ref="T57:U57"/>
    <mergeCell ref="S60:U60"/>
    <mergeCell ref="V60:W60"/>
    <mergeCell ref="S61:W61"/>
    <mergeCell ref="T62:W62"/>
  </mergeCells>
  <conditionalFormatting sqref="D3:E4 D20:E1048576">
    <cfRule type="cellIs" dxfId="83" priority="91" operator="equal">
      <formula>2</formula>
    </cfRule>
    <cfRule type="cellIs" dxfId="82" priority="92" operator="equal">
      <formula>1</formula>
    </cfRule>
  </conditionalFormatting>
  <conditionalFormatting sqref="J12 J13:K18 J6:K11">
    <cfRule type="cellIs" dxfId="81" priority="83" operator="equal">
      <formula>2</formula>
    </cfRule>
    <cfRule type="cellIs" dxfId="80" priority="84" operator="equal">
      <formula>1</formula>
    </cfRule>
  </conditionalFormatting>
  <conditionalFormatting sqref="J19">
    <cfRule type="cellIs" dxfId="79" priority="81" operator="equal">
      <formula>2</formula>
    </cfRule>
    <cfRule type="cellIs" dxfId="78" priority="82" operator="equal">
      <formula>1</formula>
    </cfRule>
  </conditionalFormatting>
  <conditionalFormatting sqref="J29:K34 J22:K23">
    <cfRule type="cellIs" dxfId="77" priority="79" operator="equal">
      <formula>2</formula>
    </cfRule>
    <cfRule type="cellIs" dxfId="76" priority="80" operator="equal">
      <formula>1</formula>
    </cfRule>
  </conditionalFormatting>
  <conditionalFormatting sqref="J35">
    <cfRule type="cellIs" dxfId="75" priority="77" operator="equal">
      <formula>2</formula>
    </cfRule>
    <cfRule type="cellIs" dxfId="74" priority="78" operator="equal">
      <formula>1</formula>
    </cfRule>
  </conditionalFormatting>
  <conditionalFormatting sqref="J44 J45:K50 J38:K43">
    <cfRule type="cellIs" dxfId="73" priority="75" operator="equal">
      <formula>2</formula>
    </cfRule>
    <cfRule type="cellIs" dxfId="72" priority="76" operator="equal">
      <formula>1</formula>
    </cfRule>
  </conditionalFormatting>
  <conditionalFormatting sqref="J51">
    <cfRule type="cellIs" dxfId="71" priority="73" operator="equal">
      <formula>2</formula>
    </cfRule>
    <cfRule type="cellIs" dxfId="70" priority="74" operator="equal">
      <formula>1</formula>
    </cfRule>
  </conditionalFormatting>
  <conditionalFormatting sqref="J60 J61:K66 J54:K59">
    <cfRule type="cellIs" dxfId="69" priority="71" operator="equal">
      <formula>2</formula>
    </cfRule>
    <cfRule type="cellIs" dxfId="68" priority="72" operator="equal">
      <formula>1</formula>
    </cfRule>
  </conditionalFormatting>
  <conditionalFormatting sqref="J67">
    <cfRule type="cellIs" dxfId="67" priority="69" operator="equal">
      <formula>2</formula>
    </cfRule>
    <cfRule type="cellIs" dxfId="66" priority="70" operator="equal">
      <formula>1</formula>
    </cfRule>
  </conditionalFormatting>
  <conditionalFormatting sqref="J76 J77:K82 J70:K75">
    <cfRule type="cellIs" dxfId="65" priority="67" operator="equal">
      <formula>2</formula>
    </cfRule>
    <cfRule type="cellIs" dxfId="64" priority="68" operator="equal">
      <formula>1</formula>
    </cfRule>
  </conditionalFormatting>
  <conditionalFormatting sqref="J83">
    <cfRule type="cellIs" dxfId="63" priority="65" operator="equal">
      <formula>2</formula>
    </cfRule>
    <cfRule type="cellIs" dxfId="62" priority="66" operator="equal">
      <formula>1</formula>
    </cfRule>
  </conditionalFormatting>
  <conditionalFormatting sqref="P12 P13:Q18 P6:Q11">
    <cfRule type="cellIs" dxfId="61" priority="63" operator="equal">
      <formula>2</formula>
    </cfRule>
    <cfRule type="cellIs" dxfId="60" priority="64" operator="equal">
      <formula>1</formula>
    </cfRule>
  </conditionalFormatting>
  <conditionalFormatting sqref="P19">
    <cfRule type="cellIs" dxfId="59" priority="61" operator="equal">
      <formula>2</formula>
    </cfRule>
    <cfRule type="cellIs" dxfId="58" priority="62" operator="equal">
      <formula>1</formula>
    </cfRule>
  </conditionalFormatting>
  <conditionalFormatting sqref="P28 P29:Q34 P22:Q27">
    <cfRule type="cellIs" dxfId="57" priority="59" operator="equal">
      <formula>2</formula>
    </cfRule>
    <cfRule type="cellIs" dxfId="56" priority="60" operator="equal">
      <formula>1</formula>
    </cfRule>
  </conditionalFormatting>
  <conditionalFormatting sqref="P35">
    <cfRule type="cellIs" dxfId="55" priority="57" operator="equal">
      <formula>2</formula>
    </cfRule>
    <cfRule type="cellIs" dxfId="54" priority="58" operator="equal">
      <formula>1</formula>
    </cfRule>
  </conditionalFormatting>
  <conditionalFormatting sqref="P44 P45:Q50 P38:Q43">
    <cfRule type="cellIs" dxfId="53" priority="55" operator="equal">
      <formula>2</formula>
    </cfRule>
    <cfRule type="cellIs" dxfId="52" priority="56" operator="equal">
      <formula>1</formula>
    </cfRule>
  </conditionalFormatting>
  <conditionalFormatting sqref="P51">
    <cfRule type="cellIs" dxfId="51" priority="53" operator="equal">
      <formula>2</formula>
    </cfRule>
    <cfRule type="cellIs" dxfId="50" priority="54" operator="equal">
      <formula>1</formula>
    </cfRule>
  </conditionalFormatting>
  <conditionalFormatting sqref="P60 P61:Q66 P54:Q59">
    <cfRule type="cellIs" dxfId="49" priority="51" operator="equal">
      <formula>2</formula>
    </cfRule>
    <cfRule type="cellIs" dxfId="48" priority="52" operator="equal">
      <formula>1</formula>
    </cfRule>
  </conditionalFormatting>
  <conditionalFormatting sqref="P67">
    <cfRule type="cellIs" dxfId="47" priority="49" operator="equal">
      <formula>2</formula>
    </cfRule>
    <cfRule type="cellIs" dxfId="46" priority="50" operator="equal">
      <formula>1</formula>
    </cfRule>
  </conditionalFormatting>
  <conditionalFormatting sqref="P76 P77:Q82 P70:Q75">
    <cfRule type="cellIs" dxfId="45" priority="47" operator="equal">
      <formula>2</formula>
    </cfRule>
    <cfRule type="cellIs" dxfId="44" priority="48" operator="equal">
      <formula>1</formula>
    </cfRule>
  </conditionalFormatting>
  <conditionalFormatting sqref="P83">
    <cfRule type="cellIs" dxfId="43" priority="45" operator="equal">
      <formula>2</formula>
    </cfRule>
    <cfRule type="cellIs" dxfId="42" priority="46" operator="equal">
      <formula>1</formula>
    </cfRule>
  </conditionalFormatting>
  <conditionalFormatting sqref="P92 P93:Q98 P86:Q91">
    <cfRule type="cellIs" dxfId="41" priority="43" operator="equal">
      <formula>2</formula>
    </cfRule>
    <cfRule type="cellIs" dxfId="40" priority="44" operator="equal">
      <formula>1</formula>
    </cfRule>
  </conditionalFormatting>
  <conditionalFormatting sqref="P99">
    <cfRule type="cellIs" dxfId="39" priority="41" operator="equal">
      <formula>2</formula>
    </cfRule>
    <cfRule type="cellIs" dxfId="38" priority="42" operator="equal">
      <formula>1</formula>
    </cfRule>
  </conditionalFormatting>
  <conditionalFormatting sqref="P108 P109:Q114 P102:Q107">
    <cfRule type="cellIs" dxfId="37" priority="39" operator="equal">
      <formula>2</formula>
    </cfRule>
    <cfRule type="cellIs" dxfId="36" priority="40" operator="equal">
      <formula>1</formula>
    </cfRule>
  </conditionalFormatting>
  <conditionalFormatting sqref="P115">
    <cfRule type="cellIs" dxfId="35" priority="37" operator="equal">
      <formula>2</formula>
    </cfRule>
    <cfRule type="cellIs" dxfId="34" priority="38" operator="equal">
      <formula>1</formula>
    </cfRule>
  </conditionalFormatting>
  <conditionalFormatting sqref="P124 P125:Q130 P118:Q123">
    <cfRule type="cellIs" dxfId="33" priority="35" operator="equal">
      <formula>2</formula>
    </cfRule>
    <cfRule type="cellIs" dxfId="32" priority="36" operator="equal">
      <formula>1</formula>
    </cfRule>
  </conditionalFormatting>
  <conditionalFormatting sqref="P131">
    <cfRule type="cellIs" dxfId="31" priority="33" operator="equal">
      <formula>2</formula>
    </cfRule>
    <cfRule type="cellIs" dxfId="30" priority="34" operator="equal">
      <formula>1</formula>
    </cfRule>
  </conditionalFormatting>
  <conditionalFormatting sqref="V28 V29:W34 V22:W27">
    <cfRule type="cellIs" dxfId="29" priority="27" operator="equal">
      <formula>2</formula>
    </cfRule>
    <cfRule type="cellIs" dxfId="28" priority="28" operator="equal">
      <formula>1</formula>
    </cfRule>
  </conditionalFormatting>
  <conditionalFormatting sqref="V35">
    <cfRule type="cellIs" dxfId="27" priority="25" operator="equal">
      <formula>2</formula>
    </cfRule>
    <cfRule type="cellIs" dxfId="26" priority="26" operator="equal">
      <formula>1</formula>
    </cfRule>
  </conditionalFormatting>
  <conditionalFormatting sqref="V44 V45:W50 V38:W43">
    <cfRule type="cellIs" dxfId="25" priority="23" operator="equal">
      <formula>2</formula>
    </cfRule>
    <cfRule type="cellIs" dxfId="24" priority="24" operator="equal">
      <formula>1</formula>
    </cfRule>
  </conditionalFormatting>
  <conditionalFormatting sqref="V51">
    <cfRule type="cellIs" dxfId="23" priority="21" operator="equal">
      <formula>2</formula>
    </cfRule>
    <cfRule type="cellIs" dxfId="22" priority="22" operator="equal">
      <formula>1</formula>
    </cfRule>
  </conditionalFormatting>
  <conditionalFormatting sqref="V60 V61:W66 V54:W59">
    <cfRule type="cellIs" dxfId="21" priority="19" operator="equal">
      <formula>2</formula>
    </cfRule>
    <cfRule type="cellIs" dxfId="20" priority="20" operator="equal">
      <formula>1</formula>
    </cfRule>
  </conditionalFormatting>
  <conditionalFormatting sqref="V67">
    <cfRule type="cellIs" dxfId="19" priority="17" operator="equal">
      <formula>2</formula>
    </cfRule>
    <cfRule type="cellIs" dxfId="18" priority="18" operator="equal">
      <formula>1</formula>
    </cfRule>
  </conditionalFormatting>
  <conditionalFormatting sqref="J28 J24:K27">
    <cfRule type="cellIs" dxfId="17" priority="13" operator="equal">
      <formula>2</formula>
    </cfRule>
    <cfRule type="cellIs" dxfId="16" priority="14" operator="equal">
      <formula>1</formula>
    </cfRule>
  </conditionalFormatting>
  <conditionalFormatting sqref="D12 D13:E18 D6:E11">
    <cfRule type="cellIs" dxfId="15" priority="11" operator="equal">
      <formula>2</formula>
    </cfRule>
    <cfRule type="cellIs" dxfId="14" priority="12" operator="equal">
      <formula>1</formula>
    </cfRule>
  </conditionalFormatting>
  <conditionalFormatting sqref="D19">
    <cfRule type="cellIs" dxfId="13" priority="9" operator="equal">
      <formula>2</formula>
    </cfRule>
    <cfRule type="cellIs" dxfId="12" priority="10" operator="equal">
      <formula>1</formula>
    </cfRule>
  </conditionalFormatting>
  <conditionalFormatting sqref="V12 V13:W18 V6:W11">
    <cfRule type="cellIs" dxfId="11" priority="7" operator="equal">
      <formula>2</formula>
    </cfRule>
    <cfRule type="cellIs" dxfId="10" priority="8" operator="equal">
      <formula>1</formula>
    </cfRule>
  </conditionalFormatting>
  <conditionalFormatting sqref="V19">
    <cfRule type="cellIs" dxfId="9" priority="5" operator="equal">
      <formula>2</formula>
    </cfRule>
    <cfRule type="cellIs" dxfId="8" priority="6" operator="equal">
      <formul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0278D6D2A9104ABE5B08E16F7D4DEB" ma:contentTypeVersion="8" ma:contentTypeDescription="Een nieuw document maken." ma:contentTypeScope="" ma:versionID="0b4517f62ed11418b884c7b9cda53ec6">
  <xsd:schema xmlns:xsd="http://www.w3.org/2001/XMLSchema" xmlns:xs="http://www.w3.org/2001/XMLSchema" xmlns:p="http://schemas.microsoft.com/office/2006/metadata/properties" xmlns:ns2="4c719b07-6dc8-452d-87ee-7cb3cff262ae" xmlns:ns3="0bde4afd-e47b-42c3-a903-eaa5e6694787" targetNamespace="http://schemas.microsoft.com/office/2006/metadata/properties" ma:root="true" ma:fieldsID="b2c2cbd2e9fafa114b62203767d7a9f6" ns2:_="" ns3:_="">
    <xsd:import namespace="4c719b07-6dc8-452d-87ee-7cb3cff262ae"/>
    <xsd:import namespace="0bde4afd-e47b-42c3-a903-eaa5e6694787"/>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719b07-6dc8-452d-87ee-7cb3cff262ae"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Hint-hash delen" ma:internalName="SharingHintHash" ma:readOnly="true">
      <xsd:simpleType>
        <xsd:restriction base="dms:Text"/>
      </xsd:simpleType>
    </xsd:element>
    <xsd:element name="SharedWithDetails" ma:index="10"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de4afd-e47b-42c3-a903-eaa5e669478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096969-5C9C-4BF0-A915-A340A3777BEF}"/>
</file>

<file path=customXml/itemProps2.xml><?xml version="1.0" encoding="utf-8"?>
<ds:datastoreItem xmlns:ds="http://schemas.openxmlformats.org/officeDocument/2006/customXml" ds:itemID="{5A7ECB1F-0574-43CF-B89F-141FF0395A6F}">
  <ds:schemaRefs>
    <ds:schemaRef ds:uri="http://schemas.microsoft.com/sharepoint/v3/contenttype/forms"/>
  </ds:schemaRefs>
</ds:datastoreItem>
</file>

<file path=customXml/itemProps3.xml><?xml version="1.0" encoding="utf-8"?>
<ds:datastoreItem xmlns:ds="http://schemas.openxmlformats.org/officeDocument/2006/customXml" ds:itemID="{69149AC4-0FA3-49F5-B0C0-5FFE0A6C0C3C}">
  <ds:schemaRefs>
    <ds:schemaRef ds:uri="http://purl.org/dc/elements/1.1/"/>
    <ds:schemaRef ds:uri="http://schemas.microsoft.com/office/2006/metadata/properties"/>
    <ds:schemaRef ds:uri="4c719b07-6dc8-452d-87ee-7cb3cff262ae"/>
    <ds:schemaRef ds:uri="0bde4afd-e47b-42c3-a903-eaa5e669478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2</vt:i4>
      </vt:variant>
    </vt:vector>
  </HeadingPairs>
  <TitlesOfParts>
    <vt:vector size="16" baseType="lpstr">
      <vt:lpstr>Ontwerpeisen </vt:lpstr>
      <vt:lpstr>Interviewvragen</vt:lpstr>
      <vt:lpstr>Blad4</vt:lpstr>
      <vt:lpstr>Huidige situatie </vt:lpstr>
      <vt:lpstr>Taakherschikking</vt:lpstr>
      <vt:lpstr>Instructie taakherschikking</vt:lpstr>
      <vt:lpstr>Format taakherschikking interne</vt:lpstr>
      <vt:lpstr>Hoofdrichtingen scenario's</vt:lpstr>
      <vt:lpstr>Beoordelen scenario's</vt:lpstr>
      <vt:lpstr>Detail uitwerking scenario's</vt:lpstr>
      <vt:lpstr>Toeslagpercentages</vt:lpstr>
      <vt:lpstr>Stamgegevens</vt:lpstr>
      <vt:lpstr>Blad1</vt:lpstr>
      <vt:lpstr>Ontwerpeisen</vt:lpstr>
      <vt:lpstr>'Huidige situatie '!Afdrukbereik</vt:lpstr>
      <vt:lpstr>Taakherschikking!Afdrukbereik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Lotte Rijksen</dc:creator>
  <cp:lastModifiedBy>Lotte Rijksen</cp:lastModifiedBy>
  <cp:lastPrinted>2018-05-17T08:10:34Z</cp:lastPrinted>
  <dcterms:created xsi:type="dcterms:W3CDTF">2017-03-09T07:33:28Z</dcterms:created>
  <dcterms:modified xsi:type="dcterms:W3CDTF">2018-05-24T07:10:07Z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0x010100A50278D6D2A9104ABE5B08E16F7D4DEB</vt:lpwstr>
  </property>
</Properties>
</file>